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01" activeTab="2"/>
  </bookViews>
  <sheets>
    <sheet name="свод" sheetId="1" r:id="rId1"/>
    <sheet name="миндерла" sheetId="2" r:id="rId2"/>
    <sheet name="борск" sheetId="3" r:id="rId3"/>
  </sheets>
  <definedNames>
    <definedName name="_xlnm.Print_Area" localSheetId="0">'свод'!$A$1:$F$67</definedName>
  </definedNames>
  <calcPr fullCalcOnLoad="1"/>
</workbook>
</file>

<file path=xl/sharedStrings.xml><?xml version="1.0" encoding="utf-8"?>
<sst xmlns="http://schemas.openxmlformats.org/spreadsheetml/2006/main" count="289" uniqueCount="90">
  <si>
    <t>Код статьи</t>
  </si>
  <si>
    <t>Наименование</t>
  </si>
  <si>
    <t>Прочие выплаты</t>
  </si>
  <si>
    <t xml:space="preserve">Оплата работ, услуг </t>
  </si>
  <si>
    <t>Услуги связи</t>
  </si>
  <si>
    <t>оплата за подключение к глобальной информационной Сети Интернет, абонентская плата</t>
  </si>
  <si>
    <t>Транспортные услуги</t>
  </si>
  <si>
    <t xml:space="preserve">Работы, услуги по содержанию имущества  </t>
  </si>
  <si>
    <t xml:space="preserve">Прочие работы, услуги  </t>
  </si>
  <si>
    <t xml:space="preserve">Прочие расходы  </t>
  </si>
  <si>
    <t>290 </t>
  </si>
  <si>
    <t>Приобретение кубков, медалей, ценных подарков</t>
  </si>
  <si>
    <t xml:space="preserve">Поступление нефинансовых активов   </t>
  </si>
  <si>
    <t>Увеличе ние стоимости основных средств</t>
  </si>
  <si>
    <t>спортивного оборудования и инвентаря</t>
  </si>
  <si>
    <t xml:space="preserve">музыкальных инструментов </t>
  </si>
  <si>
    <t>наглядных и звуковых пособий (видеокассет, аудиокассет, слайдов              и т.д.) и экспонатов</t>
  </si>
  <si>
    <t>Увеличение стоимости материальных запасов</t>
  </si>
  <si>
    <t xml:space="preserve">справочная литература   </t>
  </si>
  <si>
    <t xml:space="preserve">всего по смете </t>
  </si>
  <si>
    <t>Заработная плата</t>
  </si>
  <si>
    <t>Начисления на оплату труда</t>
  </si>
  <si>
    <t>расчет</t>
  </si>
  <si>
    <t>итого на год</t>
  </si>
  <si>
    <t>1 квартал</t>
  </si>
  <si>
    <t>2 квартал</t>
  </si>
  <si>
    <t>3 квартал</t>
  </si>
  <si>
    <t>4 квартал</t>
  </si>
  <si>
    <t xml:space="preserve">Оплата труда и начисления на оплату труда </t>
  </si>
  <si>
    <t>Вед.экономист</t>
  </si>
  <si>
    <t>А.И.Котельникова</t>
  </si>
  <si>
    <t>детской художественной литературы</t>
  </si>
  <si>
    <t>учебные расходы на приобретение материалов и предметов инвентаря для организации учебно-образовательного процесса</t>
  </si>
  <si>
    <t>приобретение методических пособий</t>
  </si>
  <si>
    <t xml:space="preserve">  ткани, необходимые для организации                   организации  деятельности педагогических работников и воспитанников </t>
  </si>
  <si>
    <t xml:space="preserve">запасные части к вычислительной и оргтехнике, используемой педагогическими работниками </t>
  </si>
  <si>
    <t xml:space="preserve">запасные части к средствам связи, используемой педагогическими работниками </t>
  </si>
  <si>
    <t xml:space="preserve">дискеты, картриджи, тонеры для принтеров и множительной техники, используемые для организации деятельности педагогическими работниками </t>
  </si>
  <si>
    <t>приобретение игр,игрушек</t>
  </si>
  <si>
    <t>а</t>
  </si>
  <si>
    <t>Расчет к бюджетной смете  по  субвенции,                  направляемой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на 2016 год</t>
  </si>
  <si>
    <t xml:space="preserve">суточные при служебных командировках и по курсам повышения квалификации, в части расходов, связанных с командированием  работников </t>
  </si>
  <si>
    <t>возмещение расходов на прохождение медицинского осмотра  работников</t>
  </si>
  <si>
    <t>расходы на оплату услуг организаций федеральной почтовой связи по доставке и пересылке заработной платы  работников</t>
  </si>
  <si>
    <t xml:space="preserve">транспортные расходы по служебным командировкам - оплата проезда в части расходов, связанных с командированием работников, транспортные услуги для проведения культурно-массовых и массовых физкультурно-спортивных соревнований детей, олимпиад и других мероприятий с участием обучающихся,транспортные расходы на доставку:
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работников, обучающихся;
спортивного оборудования и инвентаря;
мебели для учебных целей;
музыкальных инструментов;
средств вычислительной техники, копировально-множительной техники, связи и телекоммуникаций, необходимых для организации деятельности работников и обучающихся;
наглядных и звуковых пособий (видеокассет, аудиокассет, слайдов и т.д.) и экспонатов;
учебников
</t>
  </si>
  <si>
    <t>Арендная плата за пользование имуществом</t>
  </si>
  <si>
    <t>наем транспорта для проведения культурно-массовых и массовых физкультурно-спортивных мероприятий, олимпиад и других мероприятий с участием обучающихся</t>
  </si>
  <si>
    <t>оплата труда лиц как состоящих, так и не состоящих в штате учреждения и привлекаемых для выполнения работ по договорам гражданско-правового характера (с учетом ЕСН), в части расходов, связанных с ремонтом оборудования, используемого  работниками, обучающимися</t>
  </si>
  <si>
    <t>ремонт и обслуживание оргтехники, используемой  работниками и обучающимися</t>
  </si>
  <si>
    <t>ремонт и техническое обслуживание копировально-множительного оборудования используемой  работниками и обучающимися</t>
  </si>
  <si>
    <t xml:space="preserve">ремонт и обслуживание музыкального оборудования                                     и инструментов в части расходов, связанные с организацией деятельности работников, воспитанников </t>
  </si>
  <si>
    <t>заправка и восстановление картриджей для оборудования, используемого работниками и обучающимися</t>
  </si>
  <si>
    <t xml:space="preserve">услуги по ремонту мебели,  используемой воспитанниками ,рабочего места работника    </t>
  </si>
  <si>
    <t>оплата труда лиц как состоящих, так и не состоящих в штате учреждения и привлекаемых для выполнения работ по договорам  гражданско-правового характера (с учетом ЕСН), необходимых                     для организации деятельности  работников, обучающихся</t>
  </si>
  <si>
    <t>текущий ремонт и техническое обслуживание оборудования, приборов и инвентаря, используемого  работниками, обу</t>
  </si>
  <si>
    <t xml:space="preserve">расходы на проживание по командировкам, курсам повышения квалификации работников       </t>
  </si>
  <si>
    <t xml:space="preserve">медицинский осмотр  работников        </t>
  </si>
  <si>
    <t xml:space="preserve">оплата за участие в семинарах, курсах повышения квалификации, конференциях и спортивных мероприятиях  работников </t>
  </si>
  <si>
    <t xml:space="preserve">подписка и приобретение периодических изданий, необходимых                для организации деятельности  работников         </t>
  </si>
  <si>
    <t>приобретение или изготовление бланков документов об образовании и (или) о квалификации</t>
  </si>
  <si>
    <t>приобретение программного обеспечения для организации деятельности работников, обучающихся</t>
  </si>
  <si>
    <t>расходы на проживание, организацию питания, оплата за участие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</si>
  <si>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также научными организациями, медицинскими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соответствующей образовательной программой</t>
  </si>
  <si>
    <t>расходы по доставке периодических изданий, необходимых для организации деятельности работников</t>
  </si>
  <si>
    <t>приобретение грамот, дипломов ,свидетельств</t>
  </si>
  <si>
    <t>питание детей (в случае невозможности приобретения услуг по его организации)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</si>
  <si>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мебели для учебных целей</t>
  </si>
  <si>
    <t>средств  вычислительной  техники, копировально-множительной техники, необходимого для организации деятельности  работников и обучающихся</t>
  </si>
  <si>
    <t xml:space="preserve">средств связи и телекоммуникаций, необходимых для организации деятельности работников </t>
  </si>
  <si>
    <t xml:space="preserve">канцелярские принадлежности и бумага , необходимые для                      организации  деятельности работников и воспитанников </t>
  </si>
  <si>
    <t>Руководитель</t>
  </si>
  <si>
    <t>ФИО</t>
  </si>
  <si>
    <t>Миндерлинский детский сад "Солнышко". Филиал МКОУ "Миндерлинская СШ"</t>
  </si>
  <si>
    <t xml:space="preserve"> 22жен.*636=14000</t>
  </si>
  <si>
    <t xml:space="preserve"> практика управления ДОУ-4000;справочник старшего воспитателя-5000; логопед с библиотекой-3000</t>
  </si>
  <si>
    <t xml:space="preserve">интернет 1620*12мес.=1944022    </t>
  </si>
  <si>
    <t xml:space="preserve">ремонт и обслуживание музыкального оборудования  и инструментов в части расходов, связанные с организацией деятельности работников, воспитанников </t>
  </si>
  <si>
    <t>три кадриджа х6 в год=7000,00</t>
  </si>
  <si>
    <t>16 чел.( 15 жен -18870,00,1 муж-1165,00) жен м/о-1258,00, муж м/о-1165,00</t>
  </si>
  <si>
    <t>справочник дошкольного -4488,00 дошкольное воспитание- 3200,00                     справочник музрук-1549,46</t>
  </si>
  <si>
    <t xml:space="preserve">мячи бол-30шт, мячи ср-30, мачи мал-30шт, тренажоры 5-7 шт, маты -2-3 шт; </t>
  </si>
  <si>
    <t>наглядных и звуковых пособий (видеокассет, аудиокассет, слайдов и т.д.) и экспонатов</t>
  </si>
  <si>
    <t>Борский детский сад "Теремок", филиал МКОУ "Миндерлинская СШ"</t>
  </si>
  <si>
    <t xml:space="preserve"> Свод по  детским садам  МКОУ "Миндерлинская СШ"</t>
  </si>
  <si>
    <t xml:space="preserve">содержание адменистративного и вспомогательного персанала </t>
  </si>
  <si>
    <t>0110074080</t>
  </si>
  <si>
    <t>6 чел</t>
  </si>
  <si>
    <t>Гл.специалист</t>
  </si>
  <si>
    <t>87254,88 руб*12 чел</t>
  </si>
  <si>
    <t>121036 руб*12 шт.ед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</si>
</sst>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38" fillId="34" borderId="10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wrapText="1"/>
    </xf>
    <xf numFmtId="0" fontId="29" fillId="0" borderId="0" xfId="0" applyFont="1" applyAlignment="1">
      <alignment/>
    </xf>
    <xf numFmtId="0" fontId="0" fillId="34" borderId="0" xfId="0" applyFill="1" applyAlignment="1">
      <alignment/>
    </xf>
    <xf numFmtId="0" fontId="29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8" fillId="33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20" fillId="0" borderId="0" xfId="0" applyFont="1" applyAlignment="1">
      <alignment/>
    </xf>
    <xf numFmtId="0" fontId="38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20" fillId="34" borderId="0" xfId="0" applyFont="1" applyFill="1" applyAlignment="1">
      <alignment/>
    </xf>
    <xf numFmtId="0" fontId="38" fillId="33" borderId="10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38" fillId="33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10" fontId="0" fillId="34" borderId="10" xfId="0" applyNumberFormat="1" applyFill="1" applyBorder="1" applyAlignment="1">
      <alignment wrapText="1"/>
    </xf>
    <xf numFmtId="0" fontId="38" fillId="0" borderId="0" xfId="0" applyFont="1" applyFill="1" applyBorder="1" applyAlignment="1">
      <alignment vertical="top" wrapText="1"/>
    </xf>
    <xf numFmtId="0" fontId="29" fillId="35" borderId="0" xfId="0" applyNumberFormat="1" applyFont="1" applyFill="1" applyAlignment="1">
      <alignment vertical="top" wrapText="1"/>
    </xf>
    <xf numFmtId="0" fontId="29" fillId="35" borderId="0" xfId="0" applyFont="1" applyFill="1" applyAlignment="1">
      <alignment vertical="top" wrapText="1"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12" xfId="0" applyNumberFormat="1" applyBorder="1" applyAlignment="1">
      <alignment/>
    </xf>
    <xf numFmtId="0" fontId="38" fillId="33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33" borderId="13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horizontal="center" vertical="top" wrapText="1"/>
    </xf>
    <xf numFmtId="0" fontId="38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5"/>
  <cols>
    <col min="3" max="3" width="23.57421875" style="0" customWidth="1"/>
    <col min="4" max="4" width="77.28125" style="0" customWidth="1"/>
    <col min="5" max="5" width="42.28125" style="0" hidden="1" customWidth="1"/>
    <col min="6" max="6" width="13.8515625" style="14" customWidth="1"/>
    <col min="7" max="7" width="10.8515625" style="0" hidden="1" customWidth="1"/>
    <col min="8" max="8" width="16.7109375" style="0" hidden="1" customWidth="1"/>
    <col min="9" max="10" width="9.140625" style="0" hidden="1" customWidth="1"/>
  </cols>
  <sheetData>
    <row r="1" spans="1:10" ht="1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1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6" ht="48" customHeight="1">
      <c r="A3" s="57" t="s">
        <v>85</v>
      </c>
      <c r="B3" s="57"/>
      <c r="C3" s="45" t="s">
        <v>85</v>
      </c>
      <c r="D3" s="25" t="s">
        <v>83</v>
      </c>
      <c r="F3"/>
    </row>
    <row r="4" spans="1:10" ht="21.75" customHeight="1">
      <c r="A4" s="52" t="s">
        <v>0</v>
      </c>
      <c r="B4" s="52" t="s">
        <v>1</v>
      </c>
      <c r="C4" s="52"/>
      <c r="D4" s="52"/>
      <c r="E4" s="53" t="s">
        <v>22</v>
      </c>
      <c r="F4" s="54" t="s">
        <v>23</v>
      </c>
      <c r="G4" s="55" t="s">
        <v>24</v>
      </c>
      <c r="H4" s="55" t="s">
        <v>25</v>
      </c>
      <c r="I4" s="56" t="s">
        <v>26</v>
      </c>
      <c r="J4" s="56" t="s">
        <v>27</v>
      </c>
    </row>
    <row r="5" spans="1:10" ht="15">
      <c r="A5" s="52"/>
      <c r="B5" s="52"/>
      <c r="C5" s="52"/>
      <c r="D5" s="52"/>
      <c r="E5" s="53"/>
      <c r="F5" s="54"/>
      <c r="G5" s="55"/>
      <c r="H5" s="55"/>
      <c r="I5" s="56"/>
      <c r="J5" s="56"/>
    </row>
    <row r="6" spans="1:10" ht="15">
      <c r="A6" s="58">
        <v>210</v>
      </c>
      <c r="B6" s="61" t="s">
        <v>28</v>
      </c>
      <c r="C6" s="62"/>
      <c r="D6" s="62"/>
      <c r="E6" s="62"/>
      <c r="F6" s="62"/>
      <c r="G6" s="62"/>
      <c r="H6" s="62"/>
      <c r="I6" s="62"/>
      <c r="J6" s="63"/>
    </row>
    <row r="7" spans="1:10" ht="15">
      <c r="A7" s="59"/>
      <c r="B7" s="42">
        <v>211</v>
      </c>
      <c r="C7" s="42">
        <v>211000</v>
      </c>
      <c r="D7" s="7" t="s">
        <v>20</v>
      </c>
      <c r="E7" s="8"/>
      <c r="F7" s="10">
        <f>миндерла!F7+борск!F7</f>
        <v>2499497.63</v>
      </c>
      <c r="G7" s="6">
        <f>миндерла!G7+борск!G7</f>
        <v>571705</v>
      </c>
      <c r="H7" s="6">
        <f>миндерла!H7+борск!H7</f>
        <v>571705</v>
      </c>
      <c r="I7" s="6">
        <f>миндерла!I7+борск!I7</f>
        <v>571705</v>
      </c>
      <c r="J7" s="6">
        <f>миндерла!J7+борск!J7</f>
        <v>571718.9</v>
      </c>
    </row>
    <row r="8" spans="1:10" ht="15" hidden="1">
      <c r="A8" s="59"/>
      <c r="B8" s="58">
        <v>212</v>
      </c>
      <c r="C8" s="58">
        <v>212000</v>
      </c>
      <c r="D8" s="9" t="s">
        <v>2</v>
      </c>
      <c r="E8" s="8"/>
      <c r="F8" s="10">
        <f>G8+H8+I8+J8</f>
        <v>0</v>
      </c>
      <c r="G8" s="6">
        <f>G9+G10</f>
        <v>0</v>
      </c>
      <c r="H8" s="6">
        <f>H9+H10</f>
        <v>0</v>
      </c>
      <c r="I8" s="6">
        <f>I9+I10</f>
        <v>0</v>
      </c>
      <c r="J8" s="6">
        <f>J9+J10</f>
        <v>0</v>
      </c>
    </row>
    <row r="9" spans="1:10" ht="41.25" customHeight="1" hidden="1">
      <c r="A9" s="59"/>
      <c r="B9" s="64"/>
      <c r="C9" s="64"/>
      <c r="D9" s="41" t="s">
        <v>41</v>
      </c>
      <c r="E9" s="43" t="s">
        <v>22</v>
      </c>
      <c r="F9" s="6">
        <f>G9+H9+I9+J9</f>
        <v>0</v>
      </c>
      <c r="G9" s="6">
        <f>миндерла!G9+борск!G9</f>
        <v>0</v>
      </c>
      <c r="H9" s="6">
        <f>миндерла!H9+борск!H9</f>
        <v>0</v>
      </c>
      <c r="I9" s="6">
        <f>миндерла!I9+борск!I9</f>
        <v>0</v>
      </c>
      <c r="J9" s="6">
        <f>миндерла!J9+борск!J9</f>
        <v>0</v>
      </c>
    </row>
    <row r="10" spans="1:10" ht="32.25" customHeight="1" hidden="1">
      <c r="A10" s="59"/>
      <c r="B10" s="64"/>
      <c r="C10" s="64"/>
      <c r="D10" s="41" t="s">
        <v>42</v>
      </c>
      <c r="E10" s="43" t="s">
        <v>22</v>
      </c>
      <c r="F10" s="6">
        <f>G10+H10+I10+J10</f>
        <v>0</v>
      </c>
      <c r="G10" s="6">
        <f>миндерла!G10+борск!G10</f>
        <v>0</v>
      </c>
      <c r="H10" s="6">
        <f>миндерла!H10+борск!H10</f>
        <v>0</v>
      </c>
      <c r="I10" s="6">
        <f>миндерла!I10+борск!I10</f>
        <v>0</v>
      </c>
      <c r="J10" s="6">
        <f>миндерла!J10+борск!J10</f>
        <v>0</v>
      </c>
    </row>
    <row r="11" spans="1:10" ht="39.75" customHeight="1">
      <c r="A11" s="60"/>
      <c r="B11" s="40">
        <v>213</v>
      </c>
      <c r="C11" s="40">
        <v>213000</v>
      </c>
      <c r="D11" s="9" t="s">
        <v>21</v>
      </c>
      <c r="E11" s="8"/>
      <c r="F11" s="10">
        <f>миндерла!F11+борск!F11</f>
        <v>754848.27</v>
      </c>
      <c r="G11" s="6">
        <f>миндерла!G11+борск!G11</f>
        <v>172653</v>
      </c>
      <c r="H11" s="6">
        <f>миндерла!H11+борск!H11</f>
        <v>172653</v>
      </c>
      <c r="I11" s="6">
        <f>миндерла!I11+борск!I11</f>
        <v>172653</v>
      </c>
      <c r="J11" s="6">
        <f>миндерла!J11+борск!J11</f>
        <v>172653</v>
      </c>
    </row>
    <row r="12" spans="1:10" ht="37.5" customHeight="1">
      <c r="A12" s="65">
        <v>220</v>
      </c>
      <c r="B12" s="66" t="s">
        <v>3</v>
      </c>
      <c r="C12" s="67"/>
      <c r="D12" s="67"/>
      <c r="E12" s="68"/>
      <c r="F12" s="68"/>
      <c r="G12" s="68"/>
      <c r="H12" s="68"/>
      <c r="I12" s="68"/>
      <c r="J12" s="69"/>
    </row>
    <row r="13" spans="1:10" s="13" customFormat="1" ht="15">
      <c r="A13" s="65"/>
      <c r="B13" s="65">
        <v>221</v>
      </c>
      <c r="C13" s="58">
        <v>221000</v>
      </c>
      <c r="D13" s="11" t="s">
        <v>4</v>
      </c>
      <c r="E13" s="12"/>
      <c r="F13" s="10">
        <f>F14+F15</f>
        <v>19440</v>
      </c>
      <c r="G13" s="10">
        <f>G14+G15</f>
        <v>4860</v>
      </c>
      <c r="H13" s="10">
        <f>H14+H15</f>
        <v>4860</v>
      </c>
      <c r="I13" s="10">
        <f>I14+I15</f>
        <v>4860</v>
      </c>
      <c r="J13" s="10">
        <f>J14+J15</f>
        <v>4860</v>
      </c>
    </row>
    <row r="14" spans="1:10" ht="57.75" customHeight="1">
      <c r="A14" s="65"/>
      <c r="B14" s="65"/>
      <c r="C14" s="64"/>
      <c r="D14" s="41" t="s">
        <v>5</v>
      </c>
      <c r="E14" s="43"/>
      <c r="F14" s="6">
        <f>миндерла!F14</f>
        <v>19440</v>
      </c>
      <c r="G14" s="6">
        <f>миндерла!G14+борск!G14</f>
        <v>4860</v>
      </c>
      <c r="H14" s="6">
        <f>миндерла!H14+борск!H14</f>
        <v>4860</v>
      </c>
      <c r="I14" s="6">
        <f>миндерла!I14+борск!I14</f>
        <v>4860</v>
      </c>
      <c r="J14" s="6">
        <f>миндерла!J14+борск!J14</f>
        <v>4860</v>
      </c>
    </row>
    <row r="15" spans="1:10" ht="57.75" customHeight="1" hidden="1">
      <c r="A15" s="65"/>
      <c r="B15" s="40"/>
      <c r="C15" s="70"/>
      <c r="D15" s="41" t="s">
        <v>43</v>
      </c>
      <c r="E15" s="43" t="s">
        <v>22</v>
      </c>
      <c r="F15" s="6">
        <f>G15+H15+I15+J15</f>
        <v>0</v>
      </c>
      <c r="G15" s="6">
        <f>миндерла!G15+борск!G15</f>
        <v>0</v>
      </c>
      <c r="H15" s="6">
        <f>миндерла!H15+борск!H15</f>
        <v>0</v>
      </c>
      <c r="I15" s="6">
        <f>миндерла!I15+борск!I15</f>
        <v>0</v>
      </c>
      <c r="J15" s="6">
        <f>миндерла!J15+борск!J15</f>
        <v>0</v>
      </c>
    </row>
    <row r="16" spans="1:10" s="13" customFormat="1" ht="15" hidden="1">
      <c r="A16" s="65"/>
      <c r="B16" s="65">
        <v>222</v>
      </c>
      <c r="C16" s="65">
        <v>222000</v>
      </c>
      <c r="D16" s="11" t="s">
        <v>6</v>
      </c>
      <c r="E16" s="12"/>
      <c r="F16" s="10">
        <f>F17</f>
        <v>0</v>
      </c>
      <c r="G16" s="10">
        <f>G17</f>
        <v>0</v>
      </c>
      <c r="H16" s="10">
        <f>H17</f>
        <v>0</v>
      </c>
      <c r="I16" s="10">
        <f>I17</f>
        <v>0</v>
      </c>
      <c r="J16" s="10">
        <f>J17</f>
        <v>0</v>
      </c>
    </row>
    <row r="17" spans="1:10" ht="202.5" customHeight="1" hidden="1">
      <c r="A17" s="65"/>
      <c r="B17" s="65"/>
      <c r="C17" s="65"/>
      <c r="D17" s="41" t="s">
        <v>44</v>
      </c>
      <c r="E17" s="43" t="s">
        <v>22</v>
      </c>
      <c r="F17" s="6">
        <f>G17+H17+I17+J17</f>
        <v>0</v>
      </c>
      <c r="G17" s="6">
        <f>миндерла!G17+борск!G17</f>
        <v>0</v>
      </c>
      <c r="H17" s="6">
        <f>миндерла!H17+борск!H17</f>
        <v>0</v>
      </c>
      <c r="I17" s="6">
        <f>миндерла!I17+борск!I17</f>
        <v>0</v>
      </c>
      <c r="J17" s="6">
        <f>миндерла!J17+борск!J17</f>
        <v>0</v>
      </c>
    </row>
    <row r="18" spans="1:10" ht="38.25" customHeight="1" hidden="1">
      <c r="A18" s="65"/>
      <c r="B18" s="40">
        <v>224</v>
      </c>
      <c r="C18" s="39">
        <v>224</v>
      </c>
      <c r="D18" s="9" t="s">
        <v>45</v>
      </c>
      <c r="E18" s="8"/>
      <c r="F18" s="6">
        <f>F19</f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</row>
    <row r="19" spans="1:10" ht="55.5" customHeight="1" hidden="1">
      <c r="A19" s="65"/>
      <c r="B19" s="40">
        <v>224</v>
      </c>
      <c r="C19" s="39">
        <v>224</v>
      </c>
      <c r="D19" s="41" t="s">
        <v>46</v>
      </c>
      <c r="E19" s="43" t="s">
        <v>22</v>
      </c>
      <c r="F19" s="6">
        <f>G19+H19+I19+J19</f>
        <v>0</v>
      </c>
      <c r="G19" s="6">
        <f>миндерла!G19+борск!G19</f>
        <v>0</v>
      </c>
      <c r="H19" s="6">
        <f>миндерла!H19+борск!H19</f>
        <v>0</v>
      </c>
      <c r="I19" s="6">
        <f>миндерла!I19+борск!I19</f>
        <v>0</v>
      </c>
      <c r="J19" s="6">
        <f>миндерла!J19+борск!J19</f>
        <v>0</v>
      </c>
    </row>
    <row r="20" spans="1:10" s="13" customFormat="1" ht="28.5" customHeight="1">
      <c r="A20" s="65"/>
      <c r="B20" s="65">
        <v>225</v>
      </c>
      <c r="C20" s="58"/>
      <c r="D20" s="11" t="s">
        <v>7</v>
      </c>
      <c r="E20" s="12"/>
      <c r="F20" s="10">
        <f>F21+F22+F23+F24+F25+F26+F27</f>
        <v>7000</v>
      </c>
      <c r="G20" s="10">
        <f>G21+G22+G23+G24+G25+G26+G27</f>
        <v>7000</v>
      </c>
      <c r="H20" s="10">
        <f>H21+H22+H23+H24+H25+H26+H27</f>
        <v>0</v>
      </c>
      <c r="I20" s="10">
        <f>I21+I22+I23+I24+I25+I26+I27</f>
        <v>0</v>
      </c>
      <c r="J20" s="10">
        <f>J21+J22+J23+J24+J25+J26+J27</f>
        <v>0</v>
      </c>
    </row>
    <row r="21" spans="1:10" ht="63.75" customHeight="1" hidden="1">
      <c r="A21" s="65"/>
      <c r="B21" s="65"/>
      <c r="C21" s="71"/>
      <c r="D21" s="41" t="s">
        <v>47</v>
      </c>
      <c r="E21" s="43" t="s">
        <v>22</v>
      </c>
      <c r="F21" s="6">
        <f>G21+H21+I21+J21</f>
        <v>0</v>
      </c>
      <c r="G21" s="6">
        <f>миндерла!G21+борск!G21</f>
        <v>0</v>
      </c>
      <c r="H21" s="6">
        <f>миндерла!H21+борск!H21</f>
        <v>0</v>
      </c>
      <c r="I21" s="6">
        <f>миндерла!I21+борск!I21</f>
        <v>0</v>
      </c>
      <c r="J21" s="6">
        <f>миндерла!J21+борск!J21</f>
        <v>0</v>
      </c>
    </row>
    <row r="22" spans="1:10" ht="56.25" customHeight="1" hidden="1">
      <c r="A22" s="65"/>
      <c r="B22" s="65"/>
      <c r="C22" s="71"/>
      <c r="D22" s="41" t="s">
        <v>48</v>
      </c>
      <c r="E22" s="43" t="s">
        <v>22</v>
      </c>
      <c r="F22" s="6">
        <f aca="true" t="shared" si="0" ref="F22:F42">G22+H22+I22+J22</f>
        <v>0</v>
      </c>
      <c r="G22" s="6">
        <f>миндерла!G22+борск!G22</f>
        <v>0</v>
      </c>
      <c r="H22" s="6">
        <f>миндерла!H22+борск!H22</f>
        <v>0</v>
      </c>
      <c r="I22" s="6">
        <f>миндерла!I22+борск!I22</f>
        <v>0</v>
      </c>
      <c r="J22" s="6">
        <f>миндерла!J22+борск!J22</f>
        <v>0</v>
      </c>
    </row>
    <row r="23" spans="1:10" ht="78.75" customHeight="1" hidden="1">
      <c r="A23" s="65"/>
      <c r="B23" s="65"/>
      <c r="C23" s="71"/>
      <c r="D23" s="41" t="s">
        <v>49</v>
      </c>
      <c r="E23" s="43" t="s">
        <v>22</v>
      </c>
      <c r="F23" s="6">
        <f>G23+H23+I23+J23</f>
        <v>0</v>
      </c>
      <c r="G23" s="6">
        <f>миндерла!G23+борск!G23</f>
        <v>0</v>
      </c>
      <c r="H23" s="6">
        <f>миндерла!H23+борск!H23</f>
        <v>0</v>
      </c>
      <c r="I23" s="6">
        <f>миндерла!I23+борск!I23</f>
        <v>0</v>
      </c>
      <c r="J23" s="6">
        <f>миндерла!J23+борск!J23</f>
        <v>0</v>
      </c>
    </row>
    <row r="24" spans="1:10" ht="69.75" customHeight="1" hidden="1">
      <c r="A24" s="65"/>
      <c r="B24" s="65"/>
      <c r="C24" s="71"/>
      <c r="D24" s="41" t="s">
        <v>76</v>
      </c>
      <c r="E24" s="43" t="s">
        <v>22</v>
      </c>
      <c r="F24" s="6">
        <f t="shared" si="0"/>
        <v>0</v>
      </c>
      <c r="G24" s="6">
        <f>миндерла!G24+борск!G24</f>
        <v>0</v>
      </c>
      <c r="H24" s="6">
        <f>миндерла!H24+борск!H24</f>
        <v>0</v>
      </c>
      <c r="I24" s="6">
        <f>миндерла!I24+борск!I24</f>
        <v>0</v>
      </c>
      <c r="J24" s="6">
        <f>миндерла!J24+борск!J24</f>
        <v>0</v>
      </c>
    </row>
    <row r="25" spans="1:10" ht="63.75" customHeight="1">
      <c r="A25" s="65"/>
      <c r="B25" s="65"/>
      <c r="C25" s="71"/>
      <c r="D25" s="41" t="s">
        <v>51</v>
      </c>
      <c r="E25" s="43" t="s">
        <v>77</v>
      </c>
      <c r="F25" s="6">
        <f>борск!F25</f>
        <v>7000</v>
      </c>
      <c r="G25" s="6">
        <f>миндерла!G25+борск!G25</f>
        <v>7000</v>
      </c>
      <c r="H25" s="6">
        <f>миндерла!H25+борск!H25</f>
        <v>0</v>
      </c>
      <c r="I25" s="6">
        <f>миндерла!I25+борск!I25</f>
        <v>0</v>
      </c>
      <c r="J25" s="6">
        <f>миндерла!J25+борск!J25</f>
        <v>0</v>
      </c>
    </row>
    <row r="26" spans="1:10" ht="79.5" customHeight="1" hidden="1">
      <c r="A26" s="65"/>
      <c r="B26" s="65"/>
      <c r="C26" s="71"/>
      <c r="D26" s="41" t="s">
        <v>54</v>
      </c>
      <c r="E26" s="43" t="s">
        <v>22</v>
      </c>
      <c r="F26" s="6">
        <f>G26+H26+I26+J26</f>
        <v>0</v>
      </c>
      <c r="G26" s="6">
        <f>миндерла!G26+борск!G26</f>
        <v>0</v>
      </c>
      <c r="H26" s="6">
        <f>миндерла!H26+борск!H26</f>
        <v>0</v>
      </c>
      <c r="I26" s="6">
        <f>миндерла!I26+борск!I26</f>
        <v>0</v>
      </c>
      <c r="J26" s="6">
        <f>миндерла!J26+борск!J26</f>
        <v>0</v>
      </c>
    </row>
    <row r="27" spans="1:10" ht="59.25" customHeight="1" hidden="1">
      <c r="A27" s="65"/>
      <c r="B27" s="65"/>
      <c r="C27" s="70"/>
      <c r="D27" s="41" t="s">
        <v>52</v>
      </c>
      <c r="E27" s="43" t="s">
        <v>22</v>
      </c>
      <c r="F27" s="6">
        <f t="shared" si="0"/>
        <v>0</v>
      </c>
      <c r="G27" s="6">
        <f>миндерла!G27+борск!G27</f>
        <v>0</v>
      </c>
      <c r="H27" s="6">
        <f>миндерла!H27+борск!H27</f>
        <v>0</v>
      </c>
      <c r="I27" s="6">
        <f>миндерла!I27+борск!I27</f>
        <v>0</v>
      </c>
      <c r="J27" s="6">
        <f>миндерла!J27+борск!J27</f>
        <v>0</v>
      </c>
    </row>
    <row r="28" spans="1:10" s="15" customFormat="1" ht="15">
      <c r="A28" s="65"/>
      <c r="B28" s="65">
        <v>226</v>
      </c>
      <c r="C28" s="65">
        <v>226000</v>
      </c>
      <c r="D28" s="11" t="s">
        <v>8</v>
      </c>
      <c r="E28" s="12"/>
      <c r="F28" s="10">
        <f>F29+F30+F31+F32+F33+F34+F35+F36+F37+F38</f>
        <v>43639.13</v>
      </c>
      <c r="G28" s="10">
        <f>G29+G30+G31+G32+G33+G34+G35+G36+G37+G38</f>
        <v>9237.46</v>
      </c>
      <c r="H28" s="10">
        <f>H29+H30+H31+H32+H33+H34+H35+H36+H37+H38</f>
        <v>34401.67</v>
      </c>
      <c r="I28" s="10">
        <f>I29+I30+I31+I32+I33+I34+I35+I36+I37+I38</f>
        <v>0</v>
      </c>
      <c r="J28" s="10">
        <f>J29+J30+J31+J32+J33+J34+J35+J36+J37+J38</f>
        <v>0</v>
      </c>
    </row>
    <row r="29" spans="1:10" ht="63" customHeight="1" hidden="1">
      <c r="A29" s="65"/>
      <c r="B29" s="65"/>
      <c r="C29" s="65"/>
      <c r="D29" s="41" t="s">
        <v>53</v>
      </c>
      <c r="E29" s="43" t="s">
        <v>22</v>
      </c>
      <c r="F29" s="6">
        <f t="shared" si="0"/>
        <v>0</v>
      </c>
      <c r="G29" s="6">
        <f>миндерла!G29+борск!G29</f>
        <v>0</v>
      </c>
      <c r="H29" s="6">
        <f>миндерла!H29+борск!H29</f>
        <v>0</v>
      </c>
      <c r="I29" s="6">
        <f>миндерла!I29+борск!I29</f>
        <v>0</v>
      </c>
      <c r="J29" s="6">
        <f>миндерла!J29+борск!J29</f>
        <v>0</v>
      </c>
    </row>
    <row r="30" spans="1:10" ht="45" customHeight="1" hidden="1">
      <c r="A30" s="65"/>
      <c r="B30" s="65"/>
      <c r="C30" s="65"/>
      <c r="D30" s="41" t="s">
        <v>55</v>
      </c>
      <c r="E30" s="43" t="s">
        <v>22</v>
      </c>
      <c r="F30" s="6">
        <f t="shared" si="0"/>
        <v>0</v>
      </c>
      <c r="G30" s="6">
        <f>миндерла!G30+борск!G30</f>
        <v>0</v>
      </c>
      <c r="H30" s="6">
        <f>миндерла!H30+борск!H30</f>
        <v>0</v>
      </c>
      <c r="I30" s="6">
        <f>миндерла!I30+борск!I30</f>
        <v>0</v>
      </c>
      <c r="J30" s="6">
        <f>миндерла!J30+борск!J30</f>
        <v>0</v>
      </c>
    </row>
    <row r="31" spans="1:10" ht="39" customHeight="1">
      <c r="A31" s="65"/>
      <c r="B31" s="65"/>
      <c r="C31" s="65"/>
      <c r="D31" s="41" t="s">
        <v>56</v>
      </c>
      <c r="E31" s="43" t="s">
        <v>78</v>
      </c>
      <c r="F31" s="6">
        <f>миндерла!F31+борск!F31</f>
        <v>22438.29</v>
      </c>
      <c r="G31" s="6">
        <f>миндерла!G31+борск!G31</f>
        <v>0</v>
      </c>
      <c r="H31" s="6">
        <f>миндерла!H31+борск!H31</f>
        <v>22438.29</v>
      </c>
      <c r="I31" s="6">
        <f>миндерла!I31+борск!I31</f>
        <v>0</v>
      </c>
      <c r="J31" s="6">
        <f>миндерла!J31+борск!J31</f>
        <v>0</v>
      </c>
    </row>
    <row r="32" spans="1:10" ht="66.75" customHeight="1" hidden="1">
      <c r="A32" s="65"/>
      <c r="B32" s="65"/>
      <c r="C32" s="65"/>
      <c r="D32" s="41" t="s">
        <v>57</v>
      </c>
      <c r="E32" s="43" t="s">
        <v>22</v>
      </c>
      <c r="F32" s="6">
        <f t="shared" si="0"/>
        <v>0</v>
      </c>
      <c r="G32" s="6">
        <f>миндерла!G32+борск!G32</f>
        <v>0</v>
      </c>
      <c r="H32" s="6">
        <f>миндерла!H32+борск!H32</f>
        <v>0</v>
      </c>
      <c r="I32" s="6">
        <f>миндерла!I32+борск!I32</f>
        <v>0</v>
      </c>
      <c r="J32" s="6">
        <f>миндерла!J32+борск!J32</f>
        <v>0</v>
      </c>
    </row>
    <row r="33" spans="1:10" ht="50.25" customHeight="1">
      <c r="A33" s="65"/>
      <c r="B33" s="65"/>
      <c r="C33" s="65"/>
      <c r="D33" s="41" t="s">
        <v>58</v>
      </c>
      <c r="E33" s="43" t="s">
        <v>79</v>
      </c>
      <c r="F33" s="6">
        <f>миндерла!F33+борск!F33</f>
        <v>21200.839999999997</v>
      </c>
      <c r="G33" s="6">
        <f>миндерла!G33+борск!G33</f>
        <v>9237.46</v>
      </c>
      <c r="H33" s="6">
        <f>миндерла!H33+борск!H33</f>
        <v>11963.38</v>
      </c>
      <c r="I33" s="6">
        <f>миндерла!I33+борск!I33</f>
        <v>0</v>
      </c>
      <c r="J33" s="6">
        <f>миндерла!J33+борск!J33</f>
        <v>0</v>
      </c>
    </row>
    <row r="34" spans="1:10" ht="50.25" customHeight="1" hidden="1">
      <c r="A34" s="65"/>
      <c r="B34" s="65"/>
      <c r="C34" s="65"/>
      <c r="D34" s="41" t="s">
        <v>59</v>
      </c>
      <c r="E34" s="43"/>
      <c r="F34" s="6">
        <f t="shared" si="0"/>
        <v>0</v>
      </c>
      <c r="G34" s="6">
        <f>миндерла!G34+борск!G34</f>
        <v>0</v>
      </c>
      <c r="H34" s="6">
        <f>миндерла!H34+борск!H34</f>
        <v>0</v>
      </c>
      <c r="I34" s="6">
        <f>миндерла!I34+борск!I34</f>
        <v>0</v>
      </c>
      <c r="J34" s="6">
        <f>миндерла!J34+борск!J34</f>
        <v>0</v>
      </c>
    </row>
    <row r="35" spans="1:10" ht="50.25" customHeight="1" hidden="1">
      <c r="A35" s="65"/>
      <c r="B35" s="65"/>
      <c r="C35" s="65"/>
      <c r="D35" s="41" t="s">
        <v>60</v>
      </c>
      <c r="E35" s="43" t="s">
        <v>22</v>
      </c>
      <c r="F35" s="6">
        <f t="shared" si="0"/>
        <v>0</v>
      </c>
      <c r="G35" s="6">
        <f>миндерла!G35+борск!G35</f>
        <v>0</v>
      </c>
      <c r="H35" s="6">
        <f>миндерла!H35+борск!H35</f>
        <v>0</v>
      </c>
      <c r="I35" s="6">
        <f>миндерла!I35+борск!I35</f>
        <v>0</v>
      </c>
      <c r="J35" s="6">
        <f>миндерла!J35+борск!J35</f>
        <v>0</v>
      </c>
    </row>
    <row r="36" spans="1:10" ht="50.25" customHeight="1" hidden="1">
      <c r="A36" s="65"/>
      <c r="B36" s="65"/>
      <c r="C36" s="65"/>
      <c r="D36" s="41" t="s">
        <v>61</v>
      </c>
      <c r="E36" s="43" t="s">
        <v>22</v>
      </c>
      <c r="F36" s="6">
        <f t="shared" si="0"/>
        <v>0</v>
      </c>
      <c r="G36" s="6">
        <f>миндерла!G36+борск!G36</f>
        <v>0</v>
      </c>
      <c r="H36" s="6">
        <f>миндерла!H36+борск!H36</f>
        <v>0</v>
      </c>
      <c r="I36" s="6">
        <f>миндерла!I36+борск!I36</f>
        <v>0</v>
      </c>
      <c r="J36" s="6">
        <f>миндерла!J36+борск!J36</f>
        <v>0</v>
      </c>
    </row>
    <row r="37" spans="1:10" ht="50.25" customHeight="1" hidden="1">
      <c r="A37" s="65"/>
      <c r="B37" s="65"/>
      <c r="C37" s="65"/>
      <c r="D37" s="41" t="s">
        <v>63</v>
      </c>
      <c r="E37" s="43" t="s">
        <v>22</v>
      </c>
      <c r="F37" s="6">
        <f t="shared" si="0"/>
        <v>0</v>
      </c>
      <c r="G37" s="6">
        <f>миндерла!G37+борск!G37</f>
        <v>0</v>
      </c>
      <c r="H37" s="6">
        <f>миндерла!H37+борск!H37</f>
        <v>0</v>
      </c>
      <c r="I37" s="6">
        <f>миндерла!I37+борск!I37</f>
        <v>0</v>
      </c>
      <c r="J37" s="6">
        <f>миндерла!J37+борск!J37</f>
        <v>0</v>
      </c>
    </row>
    <row r="38" spans="1:10" ht="121.5" customHeight="1" hidden="1">
      <c r="A38" s="65"/>
      <c r="B38" s="65"/>
      <c r="C38" s="65"/>
      <c r="D38" s="41" t="s">
        <v>62</v>
      </c>
      <c r="E38" s="43" t="s">
        <v>22</v>
      </c>
      <c r="F38" s="6">
        <f t="shared" si="0"/>
        <v>0</v>
      </c>
      <c r="G38" s="2"/>
      <c r="H38" s="2"/>
      <c r="I38" s="2"/>
      <c r="J38" s="2"/>
    </row>
    <row r="39" spans="1:10" s="13" customFormat="1" ht="37.5" customHeight="1" hidden="1">
      <c r="A39" s="72"/>
      <c r="B39" s="58" t="s">
        <v>10</v>
      </c>
      <c r="C39" s="58">
        <v>290000</v>
      </c>
      <c r="D39" s="11" t="s">
        <v>9</v>
      </c>
      <c r="E39" s="12"/>
      <c r="F39" s="10">
        <f>F40+F42+F41</f>
        <v>0</v>
      </c>
      <c r="G39" s="10">
        <f>G40+G41+G42</f>
        <v>0</v>
      </c>
      <c r="H39" s="10">
        <f>H40+H41+H42</f>
        <v>0</v>
      </c>
      <c r="I39" s="10">
        <f>I40+I41+I42</f>
        <v>0</v>
      </c>
      <c r="J39" s="10">
        <f>J40+J41+J42</f>
        <v>0</v>
      </c>
    </row>
    <row r="40" spans="1:10" ht="35.25" customHeight="1" hidden="1">
      <c r="A40" s="72"/>
      <c r="B40" s="73"/>
      <c r="C40" s="73"/>
      <c r="D40" s="41" t="s">
        <v>11</v>
      </c>
      <c r="E40" s="43"/>
      <c r="F40" s="6">
        <f t="shared" si="0"/>
        <v>0</v>
      </c>
      <c r="G40" s="6">
        <f>миндерла!G40+борск!G40</f>
        <v>0</v>
      </c>
      <c r="H40" s="6">
        <f>миндерла!H40+борск!H40</f>
        <v>0</v>
      </c>
      <c r="I40" s="6">
        <f>миндерла!I40+борск!I40</f>
        <v>0</v>
      </c>
      <c r="J40" s="6">
        <f>миндерла!J40+борск!J40</f>
        <v>0</v>
      </c>
    </row>
    <row r="41" spans="1:10" ht="50.25" customHeight="1" hidden="1">
      <c r="A41" s="72"/>
      <c r="B41" s="73"/>
      <c r="C41" s="73"/>
      <c r="D41" s="41" t="s">
        <v>65</v>
      </c>
      <c r="E41" s="43"/>
      <c r="F41" s="6">
        <f t="shared" si="0"/>
        <v>0</v>
      </c>
      <c r="G41" s="6">
        <f>миндерла!G41+борск!G41</f>
        <v>0</v>
      </c>
      <c r="H41" s="6">
        <f>миндерла!H41+борск!H41</f>
        <v>0</v>
      </c>
      <c r="I41" s="6">
        <f>миндерла!I41+борск!I41</f>
        <v>0</v>
      </c>
      <c r="J41" s="6">
        <f>миндерла!J41+борск!J41</f>
        <v>0</v>
      </c>
    </row>
    <row r="42" spans="1:10" ht="41.25" customHeight="1" hidden="1">
      <c r="A42" s="72"/>
      <c r="B42" s="73"/>
      <c r="C42" s="73"/>
      <c r="D42" s="41" t="s">
        <v>64</v>
      </c>
      <c r="E42" s="43"/>
      <c r="F42" s="6">
        <f t="shared" si="0"/>
        <v>0</v>
      </c>
      <c r="G42" s="6">
        <f>миндерла!G42+борск!G42</f>
        <v>0</v>
      </c>
      <c r="H42" s="6">
        <f>миндерла!H42+борск!H42</f>
        <v>0</v>
      </c>
      <c r="I42" s="6">
        <f>миндерла!I42+борск!I42</f>
        <v>0</v>
      </c>
      <c r="J42" s="6">
        <f>миндерла!J42+борск!J42</f>
        <v>0</v>
      </c>
    </row>
    <row r="43" spans="1:10" ht="28.5" customHeight="1" hidden="1">
      <c r="A43" s="58">
        <v>300</v>
      </c>
      <c r="B43" s="74" t="s">
        <v>12</v>
      </c>
      <c r="C43" s="74"/>
      <c r="D43" s="74"/>
      <c r="E43" s="43"/>
      <c r="F43" s="6"/>
      <c r="G43" s="2"/>
      <c r="H43" s="2"/>
      <c r="I43" s="2"/>
      <c r="J43" s="2"/>
    </row>
    <row r="44" spans="1:10" s="15" customFormat="1" ht="29.25" customHeight="1" hidden="1">
      <c r="A44" s="64"/>
      <c r="B44" s="65">
        <v>310</v>
      </c>
      <c r="C44" s="17"/>
      <c r="D44" s="11" t="s">
        <v>13</v>
      </c>
      <c r="E44" s="12"/>
      <c r="F44" s="10">
        <f>F45+F46+F47+F48+F49+F50+F51</f>
        <v>0</v>
      </c>
      <c r="G44" s="10">
        <f>G45+G46+G47+G48+G49+G50+G51</f>
        <v>0</v>
      </c>
      <c r="H44" s="10">
        <f>H45+H46+H47+H48+H49+H50+H51</f>
        <v>0</v>
      </c>
      <c r="I44" s="10">
        <f>I45+I46+I47+I48+I49+I50+I51</f>
        <v>0</v>
      </c>
      <c r="J44" s="10">
        <f>J45+J46+J47+J48+J49+J50+J51</f>
        <v>0</v>
      </c>
    </row>
    <row r="45" spans="1:10" ht="86.25" customHeight="1" hidden="1">
      <c r="A45" s="64"/>
      <c r="B45" s="65"/>
      <c r="C45" s="40">
        <v>310000</v>
      </c>
      <c r="D45" s="41" t="s">
        <v>14</v>
      </c>
      <c r="E45" s="43" t="s">
        <v>80</v>
      </c>
      <c r="F45" s="6">
        <f>G45+H45+I45+J45</f>
        <v>0</v>
      </c>
      <c r="G45" s="6">
        <f>миндерла!G45+борск!G45</f>
        <v>0</v>
      </c>
      <c r="H45" s="6">
        <f>миндерла!H45+борск!H45</f>
        <v>0</v>
      </c>
      <c r="I45" s="6">
        <f>миндерла!I45+борск!I45</f>
        <v>0</v>
      </c>
      <c r="J45" s="6">
        <f>миндерла!J45+борск!J45</f>
        <v>0</v>
      </c>
    </row>
    <row r="46" spans="1:10" ht="43.5" customHeight="1" hidden="1">
      <c r="A46" s="64"/>
      <c r="B46" s="65"/>
      <c r="C46" s="40">
        <v>310000</v>
      </c>
      <c r="D46" s="41" t="s">
        <v>66</v>
      </c>
      <c r="E46" s="43"/>
      <c r="F46" s="6">
        <f aca="true" t="shared" si="1" ref="F46:F61">G46+H46+I46+J46</f>
        <v>0</v>
      </c>
      <c r="G46" s="6">
        <f>миндерла!G46+борск!G46</f>
        <v>0</v>
      </c>
      <c r="H46" s="6">
        <f>миндерла!H46+борск!H46</f>
        <v>0</v>
      </c>
      <c r="I46" s="6">
        <f>миндерла!I46+борск!I46</f>
        <v>0</v>
      </c>
      <c r="J46" s="6">
        <f>миндерла!J46+борск!J46</f>
        <v>0</v>
      </c>
    </row>
    <row r="47" spans="1:10" ht="49.5" customHeight="1" hidden="1">
      <c r="A47" s="64"/>
      <c r="B47" s="65"/>
      <c r="C47" s="40">
        <v>310000</v>
      </c>
      <c r="D47" s="41" t="s">
        <v>15</v>
      </c>
      <c r="E47" s="43"/>
      <c r="F47" s="6">
        <f t="shared" si="1"/>
        <v>0</v>
      </c>
      <c r="G47" s="6">
        <f>миндерла!G47+борск!G47</f>
        <v>0</v>
      </c>
      <c r="H47" s="6">
        <f>миндерла!H47+борск!H47</f>
        <v>0</v>
      </c>
      <c r="I47" s="6">
        <f>миндерла!I47+борск!I47</f>
        <v>0</v>
      </c>
      <c r="J47" s="6">
        <f>миндерла!J47+борск!J47</f>
        <v>0</v>
      </c>
    </row>
    <row r="48" spans="1:10" ht="66.75" customHeight="1" hidden="1">
      <c r="A48" s="64"/>
      <c r="B48" s="65"/>
      <c r="C48" s="40">
        <v>310000</v>
      </c>
      <c r="D48" s="41" t="s">
        <v>67</v>
      </c>
      <c r="E48" s="43"/>
      <c r="F48" s="6">
        <f t="shared" si="1"/>
        <v>0</v>
      </c>
      <c r="G48" s="6">
        <f>миндерла!G48+борск!G48</f>
        <v>0</v>
      </c>
      <c r="H48" s="6">
        <f>миндерла!H48+борск!H48</f>
        <v>0</v>
      </c>
      <c r="I48" s="6">
        <f>миндерла!I48+борск!I48</f>
        <v>0</v>
      </c>
      <c r="J48" s="6">
        <f>миндерла!J48+борск!J48</f>
        <v>0</v>
      </c>
    </row>
    <row r="49" spans="1:10" ht="51.75" customHeight="1" hidden="1">
      <c r="A49" s="64"/>
      <c r="B49" s="65"/>
      <c r="C49" s="40">
        <v>310000</v>
      </c>
      <c r="D49" s="41" t="s">
        <v>68</v>
      </c>
      <c r="E49" s="43"/>
      <c r="F49" s="6">
        <f t="shared" si="1"/>
        <v>0</v>
      </c>
      <c r="G49" s="6">
        <f>миндерла!G49+борск!G49</f>
        <v>0</v>
      </c>
      <c r="H49" s="6">
        <f>миндерла!H49+борск!H49</f>
        <v>0</v>
      </c>
      <c r="I49" s="6">
        <f>миндерла!I49+борск!I49</f>
        <v>0</v>
      </c>
      <c r="J49" s="6">
        <f>миндерла!J49+борск!J49</f>
        <v>0</v>
      </c>
    </row>
    <row r="50" spans="1:10" ht="59.25" customHeight="1" hidden="1">
      <c r="A50" s="64"/>
      <c r="B50" s="65"/>
      <c r="C50" s="40">
        <v>310000</v>
      </c>
      <c r="D50" s="41" t="s">
        <v>81</v>
      </c>
      <c r="E50" s="43"/>
      <c r="F50" s="6">
        <f t="shared" si="1"/>
        <v>0</v>
      </c>
      <c r="G50" s="6">
        <f>миндерла!G50+борск!G50</f>
        <v>0</v>
      </c>
      <c r="H50" s="6">
        <f>миндерла!H50+борск!H50</f>
        <v>0</v>
      </c>
      <c r="I50" s="6">
        <f>миндерла!I50+борск!I50</f>
        <v>0</v>
      </c>
      <c r="J50" s="6">
        <f>миндерла!J50+борск!J50</f>
        <v>0</v>
      </c>
    </row>
    <row r="51" spans="1:10" ht="15" hidden="1">
      <c r="A51" s="64"/>
      <c r="B51" s="65"/>
      <c r="C51" s="40">
        <v>310000</v>
      </c>
      <c r="D51" s="41" t="s">
        <v>31</v>
      </c>
      <c r="E51" s="43"/>
      <c r="F51" s="6">
        <f t="shared" si="1"/>
        <v>0</v>
      </c>
      <c r="G51" s="6">
        <f>миндерла!G51+борск!G51</f>
        <v>0</v>
      </c>
      <c r="H51" s="6">
        <f>миндерла!H51+борск!H51</f>
        <v>0</v>
      </c>
      <c r="I51" s="6">
        <f>миндерла!I51+борск!I51</f>
        <v>0</v>
      </c>
      <c r="J51" s="6">
        <f>миндерла!J51+борск!J51</f>
        <v>0</v>
      </c>
    </row>
    <row r="52" spans="1:10" s="14" customFormat="1" ht="85.5" customHeight="1" hidden="1">
      <c r="A52" s="64"/>
      <c r="B52" s="58">
        <v>340</v>
      </c>
      <c r="C52" s="16"/>
      <c r="D52" s="9" t="s">
        <v>17</v>
      </c>
      <c r="E52" s="8"/>
      <c r="F52" s="6">
        <f>F53+F54+F55+F56+F57+F58+F59+F60+F61</f>
        <v>0</v>
      </c>
      <c r="G52" s="6">
        <f>G53+G54+G55+G56+G57+G58+G59+G60+G61</f>
        <v>0</v>
      </c>
      <c r="H52" s="6">
        <f>H53+H54+H55+H56+H57+H58+H59+H60+H61</f>
        <v>0</v>
      </c>
      <c r="I52" s="6">
        <f>I53+I54+I55+I56+I57+I58+I59+I60+I61</f>
        <v>0</v>
      </c>
      <c r="J52" s="6">
        <f>J53+J54+J55+J56+J57+J58+J59+J60+J61</f>
        <v>0</v>
      </c>
    </row>
    <row r="53" spans="1:10" ht="85.5" customHeight="1" hidden="1">
      <c r="A53" s="64"/>
      <c r="B53" s="64"/>
      <c r="C53" s="58"/>
      <c r="D53" s="22" t="s">
        <v>69</v>
      </c>
      <c r="E53" s="43"/>
      <c r="F53" s="6">
        <f t="shared" si="1"/>
        <v>0</v>
      </c>
      <c r="G53" s="6">
        <f>миндерла!G53+борск!G53</f>
        <v>0</v>
      </c>
      <c r="H53" s="6">
        <f>миндерла!H53+борск!H53</f>
        <v>0</v>
      </c>
      <c r="I53" s="6">
        <f>миндерла!I53+борск!I53</f>
        <v>0</v>
      </c>
      <c r="J53" s="6">
        <f>миндерла!J53+борск!J53</f>
        <v>0</v>
      </c>
    </row>
    <row r="54" spans="1:10" ht="50.25" customHeight="1" hidden="1">
      <c r="A54" s="64"/>
      <c r="B54" s="64"/>
      <c r="C54" s="71"/>
      <c r="D54" s="22" t="s">
        <v>32</v>
      </c>
      <c r="E54" s="43"/>
      <c r="F54" s="6">
        <f t="shared" si="1"/>
        <v>0</v>
      </c>
      <c r="G54" s="6">
        <f>миндерла!G54+борск!G54</f>
        <v>0</v>
      </c>
      <c r="H54" s="6">
        <f>миндерла!H54+борск!H54</f>
        <v>0</v>
      </c>
      <c r="I54" s="6">
        <f>миндерла!I54+борск!I54</f>
        <v>0</v>
      </c>
      <c r="J54" s="6">
        <f>миндерла!J54+борск!J54</f>
        <v>0</v>
      </c>
    </row>
    <row r="55" spans="1:10" ht="33" customHeight="1" hidden="1">
      <c r="A55" s="64"/>
      <c r="B55" s="64"/>
      <c r="C55" s="71"/>
      <c r="D55" s="22" t="s">
        <v>33</v>
      </c>
      <c r="E55" s="43"/>
      <c r="F55" s="6">
        <f t="shared" si="1"/>
        <v>0</v>
      </c>
      <c r="G55" s="6">
        <f>миндерла!G55+борск!G55</f>
        <v>0</v>
      </c>
      <c r="H55" s="6">
        <f>миндерла!H55+борск!H55</f>
        <v>0</v>
      </c>
      <c r="I55" s="6">
        <f>миндерла!I55+борск!I55</f>
        <v>0</v>
      </c>
      <c r="J55" s="6">
        <f>миндерла!J55+борск!J55</f>
        <v>0</v>
      </c>
    </row>
    <row r="56" spans="1:10" ht="66.75" customHeight="1" hidden="1">
      <c r="A56" s="64"/>
      <c r="B56" s="64"/>
      <c r="C56" s="71"/>
      <c r="D56" s="22" t="s">
        <v>38</v>
      </c>
      <c r="E56" s="43"/>
      <c r="F56" s="6">
        <f t="shared" si="1"/>
        <v>0</v>
      </c>
      <c r="G56" s="6">
        <f>миндерла!G56+борск!G56</f>
        <v>0</v>
      </c>
      <c r="H56" s="6">
        <f>миндерла!H56+борск!H56</f>
        <v>0</v>
      </c>
      <c r="I56" s="6">
        <f>миндерла!I56+борск!I56</f>
        <v>0</v>
      </c>
      <c r="J56" s="6">
        <f>миндерла!J56+борск!J56</f>
        <v>0</v>
      </c>
    </row>
    <row r="57" spans="1:10" ht="66.75" customHeight="1" hidden="1">
      <c r="A57" s="64"/>
      <c r="B57" s="64"/>
      <c r="C57" s="71"/>
      <c r="D57" s="22" t="s">
        <v>34</v>
      </c>
      <c r="E57" s="43"/>
      <c r="F57" s="6">
        <f t="shared" si="1"/>
        <v>0</v>
      </c>
      <c r="G57" s="6">
        <f>миндерла!G57+борск!G57</f>
        <v>0</v>
      </c>
      <c r="H57" s="6">
        <f>миндерла!H57+борск!H57</f>
        <v>0</v>
      </c>
      <c r="I57" s="6">
        <f>миндерла!I57+борск!I57</f>
        <v>0</v>
      </c>
      <c r="J57" s="6">
        <f>миндерла!J57+борск!J57</f>
        <v>0</v>
      </c>
    </row>
    <row r="58" spans="1:10" ht="65.25" customHeight="1" hidden="1">
      <c r="A58" s="64"/>
      <c r="B58" s="64"/>
      <c r="C58" s="71"/>
      <c r="D58" s="23" t="s">
        <v>35</v>
      </c>
      <c r="E58" s="43"/>
      <c r="F58" s="6">
        <f t="shared" si="1"/>
        <v>0</v>
      </c>
      <c r="G58" s="6">
        <f>миндерла!G58+борск!G58</f>
        <v>0</v>
      </c>
      <c r="H58" s="6">
        <f>миндерла!H58+борск!H58</f>
        <v>0</v>
      </c>
      <c r="I58" s="6">
        <f>миндерла!I58+борск!I58</f>
        <v>0</v>
      </c>
      <c r="J58" s="6">
        <f>миндерла!J58+борск!J58</f>
        <v>0</v>
      </c>
    </row>
    <row r="59" spans="1:10" ht="63.75" customHeight="1" hidden="1">
      <c r="A59" s="64"/>
      <c r="B59" s="64"/>
      <c r="C59" s="71"/>
      <c r="D59" s="22" t="s">
        <v>36</v>
      </c>
      <c r="E59" s="43"/>
      <c r="F59" s="6">
        <f t="shared" si="1"/>
        <v>0</v>
      </c>
      <c r="G59" s="6">
        <f>миндерла!G59+борск!G59</f>
        <v>0</v>
      </c>
      <c r="H59" s="6">
        <f>миндерла!H59+борск!H59</f>
        <v>0</v>
      </c>
      <c r="I59" s="6">
        <f>миндерла!I59+борск!I59</f>
        <v>0</v>
      </c>
      <c r="J59" s="6">
        <f>миндерла!J59+борск!J59</f>
        <v>0</v>
      </c>
    </row>
    <row r="60" spans="1:10" ht="69" customHeight="1" hidden="1">
      <c r="A60" s="64"/>
      <c r="B60" s="64"/>
      <c r="C60" s="71"/>
      <c r="D60" s="22" t="s">
        <v>37</v>
      </c>
      <c r="E60" s="43"/>
      <c r="F60" s="6">
        <f t="shared" si="1"/>
        <v>0</v>
      </c>
      <c r="G60" s="6">
        <f>миндерла!G60+борск!G60</f>
        <v>0</v>
      </c>
      <c r="H60" s="6">
        <f>миндерла!H60+борск!H60</f>
        <v>0</v>
      </c>
      <c r="I60" s="6">
        <f>миндерла!I60+борск!I60</f>
        <v>0</v>
      </c>
      <c r="J60" s="6">
        <f>миндерла!J60+борск!J60</f>
        <v>0</v>
      </c>
    </row>
    <row r="61" spans="1:10" ht="15" hidden="1">
      <c r="A61" s="64"/>
      <c r="B61" s="64"/>
      <c r="C61" s="71"/>
      <c r="D61" s="22" t="s">
        <v>18</v>
      </c>
      <c r="E61" s="43"/>
      <c r="F61" s="6">
        <f t="shared" si="1"/>
        <v>0</v>
      </c>
      <c r="G61" s="6">
        <f>миндерла!G61+борск!G61</f>
        <v>0</v>
      </c>
      <c r="H61" s="6">
        <f>миндерла!H61+борск!H61</f>
        <v>0</v>
      </c>
      <c r="I61" s="6">
        <f>миндерла!I61+борск!I61</f>
        <v>0</v>
      </c>
      <c r="J61" s="6">
        <f>миндерла!J61+борск!J61</f>
        <v>0</v>
      </c>
    </row>
    <row r="62" spans="1:10" ht="15">
      <c r="A62" s="75" t="s">
        <v>19</v>
      </c>
      <c r="B62" s="76"/>
      <c r="C62" s="76"/>
      <c r="D62" s="76"/>
      <c r="E62" s="63"/>
      <c r="F62" s="6">
        <f>F7+F8+F11+F13+F16+F20+F28+F39+F44+F52</f>
        <v>3324425.03</v>
      </c>
      <c r="G62" s="2">
        <f>G7+G8+G11+G13+G16+G20+G28+G39+G44+G52</f>
        <v>765455.46</v>
      </c>
      <c r="H62" s="2">
        <f>H7+H8+H11+H13+H16+H20+H28+H39+H44+H52</f>
        <v>783619.67</v>
      </c>
      <c r="I62" s="2">
        <f>I7+I8+I11+I13+I16+I20+I28+I39+I44+I52</f>
        <v>749218</v>
      </c>
      <c r="J62" s="2">
        <f>J7+J8+J11+J13+J16+J20+J28+J39+J44+J52</f>
        <v>749231.9</v>
      </c>
    </row>
    <row r="64" spans="4:5" ht="15">
      <c r="D64" s="49"/>
      <c r="E64" t="s">
        <v>71</v>
      </c>
    </row>
    <row r="65" s="21" customFormat="1" ht="15">
      <c r="F65" s="26"/>
    </row>
    <row r="67" spans="1:5" ht="15">
      <c r="A67" t="s">
        <v>87</v>
      </c>
      <c r="D67" t="s">
        <v>30</v>
      </c>
      <c r="E67" t="s">
        <v>30</v>
      </c>
    </row>
  </sheetData>
  <sheetProtection/>
  <mergeCells count="33">
    <mergeCell ref="A43:A61"/>
    <mergeCell ref="B43:D43"/>
    <mergeCell ref="B44:B51"/>
    <mergeCell ref="B52:B61"/>
    <mergeCell ref="C53:C61"/>
    <mergeCell ref="A62:E62"/>
    <mergeCell ref="B20:B27"/>
    <mergeCell ref="C20:C27"/>
    <mergeCell ref="B28:B38"/>
    <mergeCell ref="C28:C38"/>
    <mergeCell ref="A39:A42"/>
    <mergeCell ref="B39:B42"/>
    <mergeCell ref="C39:C42"/>
    <mergeCell ref="A6:A11"/>
    <mergeCell ref="B6:J6"/>
    <mergeCell ref="B8:B10"/>
    <mergeCell ref="C8:C10"/>
    <mergeCell ref="A12:A38"/>
    <mergeCell ref="B12:J12"/>
    <mergeCell ref="B13:B14"/>
    <mergeCell ref="C13:C15"/>
    <mergeCell ref="B16:B17"/>
    <mergeCell ref="C16:C17"/>
    <mergeCell ref="A1:J2"/>
    <mergeCell ref="A4:A5"/>
    <mergeCell ref="B4:D5"/>
    <mergeCell ref="E4:E5"/>
    <mergeCell ref="F4:F5"/>
    <mergeCell ref="G4:G5"/>
    <mergeCell ref="H4:H5"/>
    <mergeCell ref="I4:I5"/>
    <mergeCell ref="J4:J5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Normal="75" zoomScaleSheetLayoutView="100" zoomScalePageLayoutView="0" workbookViewId="0" topLeftCell="B1">
      <selection activeCell="F11" sqref="F11"/>
    </sheetView>
  </sheetViews>
  <sheetFormatPr defaultColWidth="9.140625" defaultRowHeight="15"/>
  <cols>
    <col min="3" max="3" width="9.28125" style="0" bestFit="1" customWidth="1"/>
    <col min="4" max="4" width="77.28125" style="0" customWidth="1"/>
    <col min="5" max="5" width="42.28125" style="0" customWidth="1"/>
    <col min="6" max="6" width="13.8515625" style="14" customWidth="1"/>
    <col min="7" max="7" width="10.8515625" style="0" hidden="1" customWidth="1"/>
    <col min="8" max="10" width="9.140625" style="0" hidden="1" customWidth="1"/>
  </cols>
  <sheetData>
    <row r="1" spans="1:10" ht="1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1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2:5" ht="48" customHeight="1">
      <c r="B3" s="57" t="s">
        <v>85</v>
      </c>
      <c r="C3" s="57"/>
      <c r="D3" s="25" t="s">
        <v>72</v>
      </c>
      <c r="E3" t="s">
        <v>84</v>
      </c>
    </row>
    <row r="4" spans="1:10" ht="21.75" customHeight="1">
      <c r="A4" s="52" t="s">
        <v>0</v>
      </c>
      <c r="B4" s="52" t="s">
        <v>1</v>
      </c>
      <c r="C4" s="52"/>
      <c r="D4" s="52"/>
      <c r="E4" s="53" t="s">
        <v>22</v>
      </c>
      <c r="F4" s="54" t="s">
        <v>23</v>
      </c>
      <c r="G4" s="55" t="s">
        <v>24</v>
      </c>
      <c r="H4" s="55" t="s">
        <v>25</v>
      </c>
      <c r="I4" s="56" t="s">
        <v>26</v>
      </c>
      <c r="J4" s="56" t="s">
        <v>27</v>
      </c>
    </row>
    <row r="5" spans="1:10" ht="15">
      <c r="A5" s="52"/>
      <c r="B5" s="52"/>
      <c r="C5" s="52"/>
      <c r="D5" s="52"/>
      <c r="E5" s="53"/>
      <c r="F5" s="54"/>
      <c r="G5" s="55"/>
      <c r="H5" s="55"/>
      <c r="I5" s="56"/>
      <c r="J5" s="56"/>
    </row>
    <row r="6" spans="1:10" ht="15">
      <c r="A6" s="58">
        <v>210</v>
      </c>
      <c r="B6" s="61" t="s">
        <v>28</v>
      </c>
      <c r="C6" s="62"/>
      <c r="D6" s="62"/>
      <c r="E6" s="62"/>
      <c r="F6" s="62"/>
      <c r="G6" s="62"/>
      <c r="H6" s="62"/>
      <c r="I6" s="62"/>
      <c r="J6" s="63"/>
    </row>
    <row r="7" spans="1:10" ht="15">
      <c r="A7" s="59"/>
      <c r="B7" s="3">
        <v>211</v>
      </c>
      <c r="C7" s="3">
        <v>211000</v>
      </c>
      <c r="D7" s="7" t="s">
        <v>20</v>
      </c>
      <c r="E7" s="8" t="s">
        <v>89</v>
      </c>
      <c r="F7" s="10">
        <v>1452438.99</v>
      </c>
      <c r="G7" s="6">
        <v>328662</v>
      </c>
      <c r="H7" s="6">
        <v>328662</v>
      </c>
      <c r="I7" s="6">
        <v>328662</v>
      </c>
      <c r="J7" s="6">
        <f>328662+7.55</f>
        <v>328669.55</v>
      </c>
    </row>
    <row r="8" spans="1:10" ht="15" hidden="1">
      <c r="A8" s="59"/>
      <c r="B8" s="58">
        <v>212</v>
      </c>
      <c r="C8" s="58">
        <v>212000</v>
      </c>
      <c r="D8" s="9" t="s">
        <v>2</v>
      </c>
      <c r="E8" s="8"/>
      <c r="F8" s="10">
        <f>G8+H8+I8+J8</f>
        <v>0</v>
      </c>
      <c r="G8" s="6">
        <f>G9+G10</f>
        <v>0</v>
      </c>
      <c r="H8" s="6">
        <f>H9+H10</f>
        <v>0</v>
      </c>
      <c r="I8" s="6">
        <f>I9+I10</f>
        <v>0</v>
      </c>
      <c r="J8" s="6">
        <f>J9+J10</f>
        <v>0</v>
      </c>
    </row>
    <row r="9" spans="1:10" ht="41.25" customHeight="1" hidden="1">
      <c r="A9" s="59"/>
      <c r="B9" s="64"/>
      <c r="C9" s="64"/>
      <c r="D9" s="27" t="s">
        <v>41</v>
      </c>
      <c r="E9" s="32" t="s">
        <v>22</v>
      </c>
      <c r="F9" s="6">
        <f>G9+H9+I9+J9</f>
        <v>0</v>
      </c>
      <c r="G9" s="2"/>
      <c r="H9" s="2"/>
      <c r="I9" s="2"/>
      <c r="J9" s="2"/>
    </row>
    <row r="10" spans="1:10" ht="32.25" customHeight="1" hidden="1">
      <c r="A10" s="59"/>
      <c r="B10" s="64"/>
      <c r="C10" s="64"/>
      <c r="D10" s="27" t="s">
        <v>42</v>
      </c>
      <c r="E10" s="32" t="s">
        <v>22</v>
      </c>
      <c r="F10" s="6">
        <f>G10+H10+I10+J10</f>
        <v>0</v>
      </c>
      <c r="G10" s="2"/>
      <c r="H10" s="2"/>
      <c r="I10" s="2"/>
      <c r="J10" s="2"/>
    </row>
    <row r="11" spans="1:10" ht="39.75" customHeight="1">
      <c r="A11" s="60"/>
      <c r="B11" s="5">
        <v>213</v>
      </c>
      <c r="C11" s="5">
        <v>213000</v>
      </c>
      <c r="D11" s="9" t="s">
        <v>21</v>
      </c>
      <c r="E11" s="48">
        <v>0.302</v>
      </c>
      <c r="F11" s="10">
        <v>438636.56</v>
      </c>
      <c r="G11" s="6">
        <v>99255</v>
      </c>
      <c r="H11" s="6">
        <v>99255</v>
      </c>
      <c r="I11" s="6">
        <v>99255</v>
      </c>
      <c r="J11" s="6">
        <v>99255</v>
      </c>
    </row>
    <row r="12" spans="1:10" ht="37.5" customHeight="1">
      <c r="A12" s="65">
        <v>220</v>
      </c>
      <c r="B12" s="66" t="s">
        <v>3</v>
      </c>
      <c r="C12" s="67"/>
      <c r="D12" s="67"/>
      <c r="E12" s="68"/>
      <c r="F12" s="68"/>
      <c r="G12" s="68"/>
      <c r="H12" s="68"/>
      <c r="I12" s="68"/>
      <c r="J12" s="69"/>
    </row>
    <row r="13" spans="1:10" s="13" customFormat="1" ht="15">
      <c r="A13" s="65"/>
      <c r="B13" s="65">
        <v>221</v>
      </c>
      <c r="C13" s="58">
        <v>221000</v>
      </c>
      <c r="D13" s="11" t="s">
        <v>4</v>
      </c>
      <c r="E13" s="12"/>
      <c r="F13" s="10">
        <f>F14+F15</f>
        <v>19440</v>
      </c>
      <c r="G13" s="10">
        <f>G14+G15</f>
        <v>4860</v>
      </c>
      <c r="H13" s="10">
        <f>H14+H15</f>
        <v>4860</v>
      </c>
      <c r="I13" s="10">
        <f>I14+I15</f>
        <v>4860</v>
      </c>
      <c r="J13" s="10">
        <f>J14+J15</f>
        <v>4860</v>
      </c>
    </row>
    <row r="14" spans="1:10" ht="57.75" customHeight="1">
      <c r="A14" s="65"/>
      <c r="B14" s="65"/>
      <c r="C14" s="64"/>
      <c r="D14" s="4" t="s">
        <v>5</v>
      </c>
      <c r="E14" s="32" t="s">
        <v>75</v>
      </c>
      <c r="F14" s="6">
        <f>G14+H14+I14+J14</f>
        <v>19440</v>
      </c>
      <c r="G14" s="2">
        <v>4860</v>
      </c>
      <c r="H14" s="2">
        <v>4860</v>
      </c>
      <c r="I14" s="2">
        <v>4860</v>
      </c>
      <c r="J14" s="2">
        <v>4860</v>
      </c>
    </row>
    <row r="15" spans="1:10" ht="57.75" customHeight="1" hidden="1">
      <c r="A15" s="65"/>
      <c r="B15" s="24"/>
      <c r="C15" s="70"/>
      <c r="D15" s="30" t="s">
        <v>43</v>
      </c>
      <c r="E15" s="32" t="s">
        <v>22</v>
      </c>
      <c r="F15" s="6"/>
      <c r="G15" s="2"/>
      <c r="H15" s="2"/>
      <c r="I15" s="2"/>
      <c r="J15" s="2"/>
    </row>
    <row r="16" spans="1:10" s="13" customFormat="1" ht="15" hidden="1">
      <c r="A16" s="65"/>
      <c r="B16" s="65">
        <v>222</v>
      </c>
      <c r="C16" s="65">
        <v>222000</v>
      </c>
      <c r="D16" s="11" t="s">
        <v>6</v>
      </c>
      <c r="E16" s="12"/>
      <c r="F16" s="10">
        <f>F17</f>
        <v>0</v>
      </c>
      <c r="G16" s="10">
        <f>G17</f>
        <v>0</v>
      </c>
      <c r="H16" s="10">
        <f>H17</f>
        <v>0</v>
      </c>
      <c r="I16" s="10">
        <f>I17</f>
        <v>0</v>
      </c>
      <c r="J16" s="10">
        <f>J17</f>
        <v>0</v>
      </c>
    </row>
    <row r="17" spans="1:10" ht="202.5" customHeight="1" hidden="1">
      <c r="A17" s="65"/>
      <c r="B17" s="65"/>
      <c r="C17" s="65"/>
      <c r="D17" s="30" t="s">
        <v>44</v>
      </c>
      <c r="E17" s="32" t="s">
        <v>22</v>
      </c>
      <c r="F17" s="6">
        <f aca="true" t="shared" si="0" ref="F17:F42">G17+H17+I17+J17</f>
        <v>0</v>
      </c>
      <c r="G17" s="2"/>
      <c r="H17" s="2"/>
      <c r="I17" s="2"/>
      <c r="J17" s="2"/>
    </row>
    <row r="18" spans="1:10" ht="38.25" customHeight="1" hidden="1">
      <c r="A18" s="65"/>
      <c r="B18" s="29">
        <v>224</v>
      </c>
      <c r="C18" s="28">
        <v>224</v>
      </c>
      <c r="D18" s="9" t="s">
        <v>45</v>
      </c>
      <c r="E18" s="8"/>
      <c r="F18" s="6">
        <f>F19</f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</row>
    <row r="19" spans="1:10" ht="55.5" customHeight="1" hidden="1">
      <c r="A19" s="65"/>
      <c r="B19" s="29">
        <v>224</v>
      </c>
      <c r="C19" s="28">
        <v>224</v>
      </c>
      <c r="D19" s="31" t="s">
        <v>46</v>
      </c>
      <c r="E19" s="32" t="s">
        <v>22</v>
      </c>
      <c r="F19" s="6">
        <f>G19+H19+I19+J19</f>
        <v>0</v>
      </c>
      <c r="G19" s="2"/>
      <c r="H19" s="2"/>
      <c r="I19" s="2"/>
      <c r="J19" s="2"/>
    </row>
    <row r="20" spans="1:10" s="13" customFormat="1" ht="28.5" customHeight="1" hidden="1">
      <c r="A20" s="65"/>
      <c r="B20" s="65">
        <v>225</v>
      </c>
      <c r="C20" s="58"/>
      <c r="D20" s="11" t="s">
        <v>7</v>
      </c>
      <c r="E20" s="12"/>
      <c r="F20" s="10">
        <f>F21+F22+F23+F24+F25+F26+F27</f>
        <v>0</v>
      </c>
      <c r="G20" s="10">
        <f>G21+G22+G23+G24+G25+G26+G27</f>
        <v>0</v>
      </c>
      <c r="H20" s="10">
        <f>H21+H22+H23+H24+H25+H26+H27</f>
        <v>0</v>
      </c>
      <c r="I20" s="10">
        <f>I21+I22+I23+I24+I25+I26+I27</f>
        <v>0</v>
      </c>
      <c r="J20" s="10">
        <f>J21+J22+J23+J24+J25+J26+J27</f>
        <v>0</v>
      </c>
    </row>
    <row r="21" spans="1:10" ht="63.75" customHeight="1" hidden="1">
      <c r="A21" s="65"/>
      <c r="B21" s="65"/>
      <c r="C21" s="71"/>
      <c r="D21" s="31" t="s">
        <v>47</v>
      </c>
      <c r="E21" s="32" t="s">
        <v>22</v>
      </c>
      <c r="F21" s="6">
        <f t="shared" si="0"/>
        <v>0</v>
      </c>
      <c r="G21" s="2"/>
      <c r="H21" s="2"/>
      <c r="I21" s="2"/>
      <c r="J21" s="2"/>
    </row>
    <row r="22" spans="1:10" ht="56.25" customHeight="1" hidden="1">
      <c r="A22" s="65"/>
      <c r="B22" s="65"/>
      <c r="C22" s="71"/>
      <c r="D22" s="31" t="s">
        <v>48</v>
      </c>
      <c r="E22" s="32" t="s">
        <v>22</v>
      </c>
      <c r="F22" s="6">
        <f t="shared" si="0"/>
        <v>0</v>
      </c>
      <c r="G22" s="2"/>
      <c r="H22" s="2"/>
      <c r="I22" s="2"/>
      <c r="J22" s="2"/>
    </row>
    <row r="23" spans="1:10" ht="78.75" customHeight="1" hidden="1">
      <c r="A23" s="65"/>
      <c r="B23" s="65"/>
      <c r="C23" s="71"/>
      <c r="D23" s="31" t="s">
        <v>49</v>
      </c>
      <c r="E23" s="32" t="s">
        <v>22</v>
      </c>
      <c r="F23" s="6">
        <f t="shared" si="0"/>
        <v>0</v>
      </c>
      <c r="G23" s="2"/>
      <c r="H23" s="2"/>
      <c r="I23" s="2"/>
      <c r="J23" s="2"/>
    </row>
    <row r="24" spans="1:10" ht="69.75" customHeight="1" hidden="1">
      <c r="A24" s="65"/>
      <c r="B24" s="65"/>
      <c r="C24" s="71"/>
      <c r="D24" s="31" t="s">
        <v>50</v>
      </c>
      <c r="E24" s="32" t="s">
        <v>22</v>
      </c>
      <c r="F24" s="6">
        <f t="shared" si="0"/>
        <v>0</v>
      </c>
      <c r="G24" s="2"/>
      <c r="H24" s="2"/>
      <c r="I24" s="2"/>
      <c r="J24" s="2"/>
    </row>
    <row r="25" spans="1:10" ht="63.75" customHeight="1" hidden="1">
      <c r="A25" s="65"/>
      <c r="B25" s="65"/>
      <c r="C25" s="71"/>
      <c r="D25" s="31" t="s">
        <v>51</v>
      </c>
      <c r="E25" s="32" t="s">
        <v>22</v>
      </c>
      <c r="F25" s="6">
        <f t="shared" si="0"/>
        <v>0</v>
      </c>
      <c r="G25" s="2"/>
      <c r="H25" s="2"/>
      <c r="I25" s="2"/>
      <c r="J25" s="2"/>
    </row>
    <row r="26" spans="1:10" ht="79.5" customHeight="1" hidden="1">
      <c r="A26" s="65"/>
      <c r="B26" s="65"/>
      <c r="C26" s="71"/>
      <c r="D26" s="31" t="s">
        <v>54</v>
      </c>
      <c r="E26" s="32" t="s">
        <v>22</v>
      </c>
      <c r="F26" s="6">
        <f t="shared" si="0"/>
        <v>0</v>
      </c>
      <c r="G26" s="2"/>
      <c r="H26" s="2"/>
      <c r="I26" s="2"/>
      <c r="J26" s="2"/>
    </row>
    <row r="27" spans="1:10" ht="59.25" customHeight="1" hidden="1">
      <c r="A27" s="65"/>
      <c r="B27" s="65"/>
      <c r="C27" s="70"/>
      <c r="D27" s="31" t="s">
        <v>52</v>
      </c>
      <c r="E27" s="32" t="s">
        <v>22</v>
      </c>
      <c r="F27" s="6">
        <f t="shared" si="0"/>
        <v>0</v>
      </c>
      <c r="G27" s="2"/>
      <c r="H27" s="2"/>
      <c r="I27" s="2"/>
      <c r="J27" s="2"/>
    </row>
    <row r="28" spans="1:10" s="15" customFormat="1" ht="15">
      <c r="A28" s="65"/>
      <c r="B28" s="65">
        <v>226</v>
      </c>
      <c r="C28" s="65">
        <v>226000</v>
      </c>
      <c r="D28" s="11" t="s">
        <v>8</v>
      </c>
      <c r="E28" s="12"/>
      <c r="F28" s="10">
        <f>F29+F30+F31+F32+F33+F34+F35+F36+F37+F38</f>
        <v>25963.379999999997</v>
      </c>
      <c r="G28" s="10">
        <f>G29+G30+G31+G32+G33+G34+G35+G36+G37+G38</f>
        <v>0</v>
      </c>
      <c r="H28" s="10">
        <f>H29+H30+H31+H32+H33+H34+H35+H36+H37+H38</f>
        <v>25963.379999999997</v>
      </c>
      <c r="I28" s="10">
        <f>I29+I30+I31+I32+I33+I34+I35+I36+I37+I38</f>
        <v>0</v>
      </c>
      <c r="J28" s="10">
        <f>J29+J30+J31+J32+J33+J34+J35+J36+J37+J38</f>
        <v>0</v>
      </c>
    </row>
    <row r="29" spans="1:10" ht="63" customHeight="1" hidden="1">
      <c r="A29" s="65"/>
      <c r="B29" s="65"/>
      <c r="C29" s="65"/>
      <c r="D29" s="31" t="s">
        <v>53</v>
      </c>
      <c r="E29" s="32" t="s">
        <v>22</v>
      </c>
      <c r="F29" s="6">
        <f t="shared" si="0"/>
        <v>0</v>
      </c>
      <c r="G29" s="2"/>
      <c r="H29" s="2"/>
      <c r="I29" s="2"/>
      <c r="J29" s="2"/>
    </row>
    <row r="30" spans="1:10" ht="45" customHeight="1" hidden="1">
      <c r="A30" s="65"/>
      <c r="B30" s="65"/>
      <c r="C30" s="65"/>
      <c r="D30" s="31" t="s">
        <v>55</v>
      </c>
      <c r="E30" s="32" t="s">
        <v>22</v>
      </c>
      <c r="F30" s="6">
        <f t="shared" si="0"/>
        <v>0</v>
      </c>
      <c r="G30" s="2"/>
      <c r="H30" s="2"/>
      <c r="I30" s="2"/>
      <c r="J30" s="2"/>
    </row>
    <row r="31" spans="1:10" ht="39" customHeight="1">
      <c r="A31" s="65"/>
      <c r="B31" s="65"/>
      <c r="C31" s="65"/>
      <c r="D31" s="31" t="s">
        <v>56</v>
      </c>
      <c r="E31" s="32" t="s">
        <v>73</v>
      </c>
      <c r="F31" s="6">
        <f t="shared" si="0"/>
        <v>14000</v>
      </c>
      <c r="G31" s="2"/>
      <c r="H31" s="33">
        <f>14000</f>
        <v>14000</v>
      </c>
      <c r="I31" s="2"/>
      <c r="J31" s="2"/>
    </row>
    <row r="32" spans="1:10" ht="66.75" customHeight="1">
      <c r="A32" s="65"/>
      <c r="B32" s="65"/>
      <c r="C32" s="65"/>
      <c r="D32" s="31" t="s">
        <v>57</v>
      </c>
      <c r="E32" s="32" t="s">
        <v>22</v>
      </c>
      <c r="F32" s="6">
        <f t="shared" si="0"/>
        <v>0</v>
      </c>
      <c r="G32" s="2"/>
      <c r="H32" s="2"/>
      <c r="I32" s="2"/>
      <c r="J32" s="2"/>
    </row>
    <row r="33" spans="1:10" ht="50.25" customHeight="1">
      <c r="A33" s="65"/>
      <c r="B33" s="65"/>
      <c r="C33" s="65"/>
      <c r="D33" s="31" t="s">
        <v>58</v>
      </c>
      <c r="E33" s="32" t="s">
        <v>74</v>
      </c>
      <c r="F33" s="6">
        <f t="shared" si="0"/>
        <v>11963.38</v>
      </c>
      <c r="G33" s="2"/>
      <c r="H33" s="33">
        <f>12000-36.62</f>
        <v>11963.38</v>
      </c>
      <c r="I33" s="2"/>
      <c r="J33" s="2"/>
    </row>
    <row r="34" spans="1:10" ht="50.25" customHeight="1" hidden="1">
      <c r="A34" s="65"/>
      <c r="B34" s="65"/>
      <c r="C34" s="65"/>
      <c r="D34" s="31" t="s">
        <v>59</v>
      </c>
      <c r="E34" s="32" t="s">
        <v>22</v>
      </c>
      <c r="F34" s="6">
        <f t="shared" si="0"/>
        <v>0</v>
      </c>
      <c r="G34" s="2"/>
      <c r="H34" s="2"/>
      <c r="I34" s="2"/>
      <c r="J34" s="2"/>
    </row>
    <row r="35" spans="1:10" ht="50.25" customHeight="1" hidden="1">
      <c r="A35" s="65"/>
      <c r="B35" s="65"/>
      <c r="C35" s="65"/>
      <c r="D35" s="31" t="s">
        <v>60</v>
      </c>
      <c r="E35" s="32" t="s">
        <v>22</v>
      </c>
      <c r="F35" s="6">
        <f t="shared" si="0"/>
        <v>0</v>
      </c>
      <c r="G35" s="2"/>
      <c r="H35" s="2"/>
      <c r="I35" s="2"/>
      <c r="J35" s="2"/>
    </row>
    <row r="36" spans="1:10" ht="50.25" customHeight="1" hidden="1">
      <c r="A36" s="65"/>
      <c r="B36" s="65"/>
      <c r="C36" s="65"/>
      <c r="D36" s="31" t="s">
        <v>61</v>
      </c>
      <c r="E36" s="32" t="s">
        <v>22</v>
      </c>
      <c r="F36" s="6">
        <f t="shared" si="0"/>
        <v>0</v>
      </c>
      <c r="G36" s="2"/>
      <c r="H36" s="2"/>
      <c r="I36" s="2"/>
      <c r="J36" s="2"/>
    </row>
    <row r="37" spans="1:10" ht="50.25" customHeight="1" hidden="1">
      <c r="A37" s="65"/>
      <c r="B37" s="65"/>
      <c r="C37" s="65"/>
      <c r="D37" s="31" t="s">
        <v>63</v>
      </c>
      <c r="E37" s="32" t="s">
        <v>22</v>
      </c>
      <c r="F37" s="6">
        <f t="shared" si="0"/>
        <v>0</v>
      </c>
      <c r="G37" s="2"/>
      <c r="H37" s="2"/>
      <c r="I37" s="2"/>
      <c r="J37" s="2"/>
    </row>
    <row r="38" spans="1:10" ht="121.5" customHeight="1" hidden="1">
      <c r="A38" s="65"/>
      <c r="B38" s="65"/>
      <c r="C38" s="65"/>
      <c r="D38" s="31" t="s">
        <v>62</v>
      </c>
      <c r="E38" s="32" t="s">
        <v>22</v>
      </c>
      <c r="F38" s="6">
        <f t="shared" si="0"/>
        <v>0</v>
      </c>
      <c r="G38" s="2"/>
      <c r="H38" s="2"/>
      <c r="I38" s="2"/>
      <c r="J38" s="2"/>
    </row>
    <row r="39" spans="1:10" s="13" customFormat="1" ht="37.5" customHeight="1" hidden="1">
      <c r="A39" s="72"/>
      <c r="B39" s="58" t="s">
        <v>10</v>
      </c>
      <c r="C39" s="58">
        <v>290000</v>
      </c>
      <c r="D39" s="11" t="s">
        <v>9</v>
      </c>
      <c r="E39" s="12"/>
      <c r="F39" s="10">
        <f>F40+F42+F41</f>
        <v>0</v>
      </c>
      <c r="G39" s="10">
        <f>G40+G41+G42</f>
        <v>0</v>
      </c>
      <c r="H39" s="10">
        <f>H40+H41+H42</f>
        <v>0</v>
      </c>
      <c r="I39" s="10">
        <f>I40+I41+I42</f>
        <v>0</v>
      </c>
      <c r="J39" s="10">
        <f>J40+J41+J42</f>
        <v>0</v>
      </c>
    </row>
    <row r="40" spans="1:10" ht="35.25" customHeight="1" hidden="1">
      <c r="A40" s="72"/>
      <c r="B40" s="73"/>
      <c r="C40" s="73"/>
      <c r="D40" s="4" t="s">
        <v>11</v>
      </c>
      <c r="E40" s="1"/>
      <c r="F40" s="6">
        <f t="shared" si="0"/>
        <v>0</v>
      </c>
      <c r="G40" s="2"/>
      <c r="H40" s="2"/>
      <c r="I40" s="2"/>
      <c r="J40" s="2"/>
    </row>
    <row r="41" spans="1:10" ht="50.25" customHeight="1" hidden="1">
      <c r="A41" s="72"/>
      <c r="B41" s="73"/>
      <c r="C41" s="73"/>
      <c r="D41" s="31" t="s">
        <v>65</v>
      </c>
      <c r="E41" s="32"/>
      <c r="F41" s="6">
        <f t="shared" si="0"/>
        <v>0</v>
      </c>
      <c r="G41" s="2"/>
      <c r="H41" s="2"/>
      <c r="I41" s="2"/>
      <c r="J41" s="2"/>
    </row>
    <row r="42" spans="1:10" ht="41.25" customHeight="1" hidden="1">
      <c r="A42" s="72"/>
      <c r="B42" s="73"/>
      <c r="C42" s="73"/>
      <c r="D42" s="31" t="s">
        <v>64</v>
      </c>
      <c r="E42" s="1"/>
      <c r="F42" s="6">
        <f t="shared" si="0"/>
        <v>0</v>
      </c>
      <c r="G42" s="2"/>
      <c r="H42" s="2"/>
      <c r="I42" s="2"/>
      <c r="J42" s="2"/>
    </row>
    <row r="43" spans="1:10" ht="28.5" customHeight="1" hidden="1">
      <c r="A43" s="58">
        <v>300</v>
      </c>
      <c r="B43" s="74" t="s">
        <v>12</v>
      </c>
      <c r="C43" s="74"/>
      <c r="D43" s="74"/>
      <c r="E43" s="1"/>
      <c r="F43" s="6"/>
      <c r="G43" s="2"/>
      <c r="H43" s="2"/>
      <c r="I43" s="2"/>
      <c r="J43" s="2"/>
    </row>
    <row r="44" spans="1:10" s="15" customFormat="1" ht="29.25" customHeight="1" hidden="1">
      <c r="A44" s="64"/>
      <c r="B44" s="65">
        <v>310</v>
      </c>
      <c r="C44" s="17"/>
      <c r="D44" s="11" t="s">
        <v>13</v>
      </c>
      <c r="E44" s="12"/>
      <c r="F44" s="10">
        <f>F45+F46+F47+F48+F49+F50+F51</f>
        <v>0</v>
      </c>
      <c r="G44" s="10">
        <f>G45+G46+G47+G48+G49+G50+G51</f>
        <v>0</v>
      </c>
      <c r="H44" s="10">
        <f>H45+H46+H47+H48+H49+H50+H51</f>
        <v>0</v>
      </c>
      <c r="I44" s="10">
        <f>I45+I46+I47+I48+I49+I50+I51</f>
        <v>0</v>
      </c>
      <c r="J44" s="10">
        <f>J45+J46+J47+J48+J49+J50+J51</f>
        <v>0</v>
      </c>
    </row>
    <row r="45" spans="1:10" ht="86.25" customHeight="1" hidden="1">
      <c r="A45" s="64"/>
      <c r="B45" s="65"/>
      <c r="C45" s="24">
        <v>310000</v>
      </c>
      <c r="D45" s="4" t="s">
        <v>14</v>
      </c>
      <c r="E45" s="20"/>
      <c r="F45" s="6">
        <f aca="true" t="shared" si="1" ref="F45:F61">G45+H45+I45+J45</f>
        <v>0</v>
      </c>
      <c r="G45" s="2"/>
      <c r="H45" s="2"/>
      <c r="I45" s="2"/>
      <c r="J45" s="2"/>
    </row>
    <row r="46" spans="1:10" ht="43.5" customHeight="1" hidden="1">
      <c r="A46" s="64"/>
      <c r="B46" s="65"/>
      <c r="C46" s="24">
        <v>310000</v>
      </c>
      <c r="D46" s="31" t="s">
        <v>66</v>
      </c>
      <c r="E46" s="1"/>
      <c r="F46" s="6">
        <f t="shared" si="1"/>
        <v>0</v>
      </c>
      <c r="G46" s="2"/>
      <c r="H46" s="2"/>
      <c r="I46" s="2"/>
      <c r="J46" s="2"/>
    </row>
    <row r="47" spans="1:10" ht="49.5" customHeight="1" hidden="1">
      <c r="A47" s="64"/>
      <c r="B47" s="65"/>
      <c r="C47" s="24">
        <v>310000</v>
      </c>
      <c r="D47" s="4" t="s">
        <v>15</v>
      </c>
      <c r="E47" s="1"/>
      <c r="F47" s="6">
        <f t="shared" si="1"/>
        <v>0</v>
      </c>
      <c r="G47" s="2"/>
      <c r="H47" s="2"/>
      <c r="I47" s="2"/>
      <c r="J47" s="2"/>
    </row>
    <row r="48" spans="1:10" ht="66.75" customHeight="1" hidden="1">
      <c r="A48" s="64"/>
      <c r="B48" s="65"/>
      <c r="C48" s="24">
        <v>310000</v>
      </c>
      <c r="D48" s="31" t="s">
        <v>67</v>
      </c>
      <c r="E48" s="1"/>
      <c r="F48" s="6">
        <f t="shared" si="1"/>
        <v>0</v>
      </c>
      <c r="G48" s="2"/>
      <c r="H48" s="2"/>
      <c r="I48" s="2"/>
      <c r="J48" s="2"/>
    </row>
    <row r="49" spans="1:10" ht="51.75" customHeight="1" hidden="1">
      <c r="A49" s="64"/>
      <c r="B49" s="65"/>
      <c r="C49" s="24">
        <v>310000</v>
      </c>
      <c r="D49" s="31" t="s">
        <v>68</v>
      </c>
      <c r="E49" s="1"/>
      <c r="F49" s="6">
        <f t="shared" si="1"/>
        <v>0</v>
      </c>
      <c r="G49" s="2"/>
      <c r="H49" s="2"/>
      <c r="I49" s="2"/>
      <c r="J49" s="2"/>
    </row>
    <row r="50" spans="1:10" ht="59.25" customHeight="1" hidden="1">
      <c r="A50" s="64"/>
      <c r="B50" s="65"/>
      <c r="C50" s="24">
        <v>310000</v>
      </c>
      <c r="D50" s="4" t="s">
        <v>16</v>
      </c>
      <c r="E50" s="1"/>
      <c r="F50" s="6">
        <f t="shared" si="1"/>
        <v>0</v>
      </c>
      <c r="G50" s="2"/>
      <c r="H50" s="2"/>
      <c r="I50" s="2"/>
      <c r="J50" s="2"/>
    </row>
    <row r="51" spans="1:10" ht="15" hidden="1">
      <c r="A51" s="64"/>
      <c r="B51" s="65"/>
      <c r="C51" s="24">
        <v>310000</v>
      </c>
      <c r="D51" s="19" t="s">
        <v>31</v>
      </c>
      <c r="E51" s="1"/>
      <c r="F51" s="6">
        <f t="shared" si="1"/>
        <v>0</v>
      </c>
      <c r="G51" s="2"/>
      <c r="H51" s="2"/>
      <c r="I51" s="2"/>
      <c r="J51" s="2"/>
    </row>
    <row r="52" spans="1:10" s="14" customFormat="1" ht="85.5" customHeight="1" hidden="1">
      <c r="A52" s="64"/>
      <c r="B52" s="58">
        <v>340</v>
      </c>
      <c r="C52" s="16"/>
      <c r="D52" s="9" t="s">
        <v>17</v>
      </c>
      <c r="E52" s="8"/>
      <c r="F52" s="6">
        <f>F53+F54+F55+F56+F57+F58+F59+F60+F61</f>
        <v>0</v>
      </c>
      <c r="G52" s="6">
        <f>G53+G54+G55+G56+G57+G58+G59+G60+G61</f>
        <v>0</v>
      </c>
      <c r="H52" s="6">
        <f>H53+H54+H55+H56+H57+H58+H59+H60+H61</f>
        <v>0</v>
      </c>
      <c r="I52" s="6">
        <f>I53+I54+I55+I56+I57+I58+I59+I60+I61</f>
        <v>0</v>
      </c>
      <c r="J52" s="6">
        <f>J53+J54+J55+J56+J57+J58+J59+J60+J61</f>
        <v>0</v>
      </c>
    </row>
    <row r="53" spans="1:10" ht="85.5" customHeight="1" hidden="1">
      <c r="A53" s="64"/>
      <c r="B53" s="64"/>
      <c r="C53" s="58"/>
      <c r="D53" s="22" t="s">
        <v>69</v>
      </c>
      <c r="E53" s="1"/>
      <c r="F53" s="6">
        <f t="shared" si="1"/>
        <v>0</v>
      </c>
      <c r="G53" s="2"/>
      <c r="H53" s="2"/>
      <c r="I53" s="2"/>
      <c r="J53" s="2"/>
    </row>
    <row r="54" spans="1:10" ht="50.25" customHeight="1" hidden="1">
      <c r="A54" s="64"/>
      <c r="B54" s="64"/>
      <c r="C54" s="71"/>
      <c r="D54" s="22" t="s">
        <v>32</v>
      </c>
      <c r="E54" s="18" t="s">
        <v>39</v>
      </c>
      <c r="F54" s="6">
        <f t="shared" si="1"/>
        <v>0</v>
      </c>
      <c r="G54" s="2"/>
      <c r="H54" s="2"/>
      <c r="I54" s="2"/>
      <c r="J54" s="2"/>
    </row>
    <row r="55" spans="1:10" ht="33" customHeight="1" hidden="1">
      <c r="A55" s="64"/>
      <c r="B55" s="64"/>
      <c r="C55" s="71"/>
      <c r="D55" s="22" t="s">
        <v>33</v>
      </c>
      <c r="E55" s="1"/>
      <c r="F55" s="6">
        <f t="shared" si="1"/>
        <v>0</v>
      </c>
      <c r="G55" s="2"/>
      <c r="H55" s="2"/>
      <c r="I55" s="2"/>
      <c r="J55" s="2"/>
    </row>
    <row r="56" spans="1:10" ht="66.75" customHeight="1" hidden="1">
      <c r="A56" s="64"/>
      <c r="B56" s="64"/>
      <c r="C56" s="71"/>
      <c r="D56" s="22" t="s">
        <v>38</v>
      </c>
      <c r="E56" s="20"/>
      <c r="F56" s="6">
        <f t="shared" si="1"/>
        <v>0</v>
      </c>
      <c r="G56" s="2"/>
      <c r="H56" s="2"/>
      <c r="I56" s="2"/>
      <c r="J56" s="2"/>
    </row>
    <row r="57" spans="1:10" ht="66.75" customHeight="1" hidden="1">
      <c r="A57" s="64"/>
      <c r="B57" s="64"/>
      <c r="C57" s="71"/>
      <c r="D57" s="22" t="s">
        <v>34</v>
      </c>
      <c r="E57" s="1"/>
      <c r="F57" s="6">
        <f t="shared" si="1"/>
        <v>0</v>
      </c>
      <c r="G57" s="2"/>
      <c r="H57" s="2"/>
      <c r="I57" s="2"/>
      <c r="J57" s="2"/>
    </row>
    <row r="58" spans="1:10" ht="65.25" customHeight="1" hidden="1">
      <c r="A58" s="64"/>
      <c r="B58" s="64"/>
      <c r="C58" s="71"/>
      <c r="D58" s="23" t="s">
        <v>35</v>
      </c>
      <c r="E58" s="1"/>
      <c r="F58" s="6">
        <f t="shared" si="1"/>
        <v>0</v>
      </c>
      <c r="G58" s="2"/>
      <c r="H58" s="2"/>
      <c r="I58" s="2"/>
      <c r="J58" s="2"/>
    </row>
    <row r="59" spans="1:10" ht="63.75" customHeight="1" hidden="1">
      <c r="A59" s="64"/>
      <c r="B59" s="64"/>
      <c r="C59" s="71"/>
      <c r="D59" s="22" t="s">
        <v>36</v>
      </c>
      <c r="E59" s="1"/>
      <c r="F59" s="6">
        <f t="shared" si="1"/>
        <v>0</v>
      </c>
      <c r="G59" s="2"/>
      <c r="H59" s="2"/>
      <c r="I59" s="2"/>
      <c r="J59" s="2"/>
    </row>
    <row r="60" spans="1:10" ht="69" customHeight="1" hidden="1">
      <c r="A60" s="64"/>
      <c r="B60" s="64"/>
      <c r="C60" s="71"/>
      <c r="D60" s="22" t="s">
        <v>37</v>
      </c>
      <c r="E60" s="1"/>
      <c r="F60" s="6">
        <f t="shared" si="1"/>
        <v>0</v>
      </c>
      <c r="G60" s="2"/>
      <c r="H60" s="2"/>
      <c r="I60" s="2"/>
      <c r="J60" s="2"/>
    </row>
    <row r="61" spans="1:10" ht="15" hidden="1">
      <c r="A61" s="64"/>
      <c r="B61" s="64"/>
      <c r="C61" s="71"/>
      <c r="D61" s="22" t="s">
        <v>18</v>
      </c>
      <c r="E61" s="1"/>
      <c r="F61" s="6">
        <f t="shared" si="1"/>
        <v>0</v>
      </c>
      <c r="G61" s="2"/>
      <c r="H61" s="2"/>
      <c r="I61" s="2"/>
      <c r="J61" s="2"/>
    </row>
    <row r="62" spans="1:10" ht="15">
      <c r="A62" s="75" t="s">
        <v>19</v>
      </c>
      <c r="B62" s="76"/>
      <c r="C62" s="76"/>
      <c r="D62" s="76"/>
      <c r="E62" s="63"/>
      <c r="F62" s="6">
        <f>F7+F8+F11+F13+F16+F20+F28+F39+F44+F52</f>
        <v>1936478.93</v>
      </c>
      <c r="G62" s="2">
        <f>G7+G8+G11+G13+G16+G20+G28+G39+G44+G52</f>
        <v>432777</v>
      </c>
      <c r="H62" s="2">
        <f>H7+H8+H11+H13+H16+H20+H28+H39+H44+H52</f>
        <v>458740.38</v>
      </c>
      <c r="I62" s="2">
        <f>I7+I8+I11+I13+I16+I20+I28+I39+I44+I52</f>
        <v>432777</v>
      </c>
      <c r="J62" s="2">
        <f>J7+J8+J11+J13+J16+J20+J28+J39+J44+J52</f>
        <v>432784.55</v>
      </c>
    </row>
    <row r="64" spans="1:5" ht="15">
      <c r="A64" t="s">
        <v>70</v>
      </c>
      <c r="E64" t="s">
        <v>71</v>
      </c>
    </row>
    <row r="65" s="21" customFormat="1" ht="15">
      <c r="F65" s="26"/>
    </row>
    <row r="67" spans="1:5" ht="15">
      <c r="A67" t="s">
        <v>29</v>
      </c>
      <c r="E67" t="s">
        <v>30</v>
      </c>
    </row>
  </sheetData>
  <sheetProtection/>
  <mergeCells count="33">
    <mergeCell ref="B3:C3"/>
    <mergeCell ref="A43:A61"/>
    <mergeCell ref="B28:B38"/>
    <mergeCell ref="A39:A42"/>
    <mergeCell ref="B43:D43"/>
    <mergeCell ref="B52:B61"/>
    <mergeCell ref="B44:B51"/>
    <mergeCell ref="C53:C61"/>
    <mergeCell ref="A4:A5"/>
    <mergeCell ref="B4:D5"/>
    <mergeCell ref="A12:A38"/>
    <mergeCell ref="B13:B14"/>
    <mergeCell ref="B16:B17"/>
    <mergeCell ref="B20:B27"/>
    <mergeCell ref="C28:C38"/>
    <mergeCell ref="C20:C27"/>
    <mergeCell ref="F4:F5"/>
    <mergeCell ref="G4:G5"/>
    <mergeCell ref="H4:H5"/>
    <mergeCell ref="C39:C42"/>
    <mergeCell ref="B39:B42"/>
    <mergeCell ref="C16:C17"/>
    <mergeCell ref="C13:C15"/>
    <mergeCell ref="A62:E62"/>
    <mergeCell ref="A1:J2"/>
    <mergeCell ref="I4:I5"/>
    <mergeCell ref="J4:J5"/>
    <mergeCell ref="B12:J12"/>
    <mergeCell ref="B6:J6"/>
    <mergeCell ref="A6:A11"/>
    <mergeCell ref="B8:B10"/>
    <mergeCell ref="C8:C10"/>
    <mergeCell ref="E4:E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60" zoomScalePageLayoutView="0" workbookViewId="0" topLeftCell="C1">
      <selection activeCell="E3" sqref="E3"/>
    </sheetView>
  </sheetViews>
  <sheetFormatPr defaultColWidth="9.140625" defaultRowHeight="15"/>
  <cols>
    <col min="3" max="3" width="12.28125" style="0" bestFit="1" customWidth="1"/>
    <col min="4" max="4" width="77.28125" style="0" customWidth="1"/>
    <col min="5" max="5" width="42.28125" style="0" customWidth="1"/>
    <col min="6" max="6" width="13.8515625" style="14" customWidth="1"/>
    <col min="7" max="7" width="10.8515625" style="0" hidden="1" customWidth="1"/>
    <col min="8" max="8" width="12.421875" style="0" hidden="1" customWidth="1"/>
    <col min="9" max="10" width="9.140625" style="0" hidden="1" customWidth="1"/>
  </cols>
  <sheetData>
    <row r="1" spans="1:10" ht="1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1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3:5" ht="48" customHeight="1">
      <c r="C3">
        <v>110074080</v>
      </c>
      <c r="D3" s="25" t="s">
        <v>82</v>
      </c>
      <c r="E3" t="s">
        <v>84</v>
      </c>
    </row>
    <row r="4" spans="1:10" ht="21.75" customHeight="1">
      <c r="A4" s="52" t="s">
        <v>0</v>
      </c>
      <c r="B4" s="52" t="s">
        <v>1</v>
      </c>
      <c r="C4" s="52"/>
      <c r="D4" s="52"/>
      <c r="E4" s="53" t="s">
        <v>22</v>
      </c>
      <c r="F4" s="54" t="s">
        <v>23</v>
      </c>
      <c r="G4" s="55" t="s">
        <v>24</v>
      </c>
      <c r="H4" s="55" t="s">
        <v>25</v>
      </c>
      <c r="I4" s="56" t="s">
        <v>26</v>
      </c>
      <c r="J4" s="56" t="s">
        <v>27</v>
      </c>
    </row>
    <row r="5" spans="1:10" ht="15">
      <c r="A5" s="52"/>
      <c r="B5" s="52"/>
      <c r="C5" s="52"/>
      <c r="D5" s="52"/>
      <c r="E5" s="53"/>
      <c r="F5" s="54"/>
      <c r="G5" s="55"/>
      <c r="H5" s="55"/>
      <c r="I5" s="56"/>
      <c r="J5" s="56"/>
    </row>
    <row r="6" spans="1:10" ht="15">
      <c r="A6" s="58">
        <v>210</v>
      </c>
      <c r="B6" s="61" t="s">
        <v>28</v>
      </c>
      <c r="C6" s="62"/>
      <c r="D6" s="62"/>
      <c r="E6" s="62"/>
      <c r="F6" s="62"/>
      <c r="G6" s="62"/>
      <c r="H6" s="62"/>
      <c r="I6" s="62"/>
      <c r="J6" s="63"/>
    </row>
    <row r="7" spans="1:10" ht="15">
      <c r="A7" s="59"/>
      <c r="B7" s="37">
        <v>211</v>
      </c>
      <c r="C7" s="37">
        <v>211000</v>
      </c>
      <c r="D7" s="7" t="s">
        <v>20</v>
      </c>
      <c r="E7" s="8" t="s">
        <v>88</v>
      </c>
      <c r="F7" s="10">
        <v>1047058.64</v>
      </c>
      <c r="G7" s="6">
        <v>243043</v>
      </c>
      <c r="H7" s="6">
        <v>243043</v>
      </c>
      <c r="I7" s="6">
        <v>243043</v>
      </c>
      <c r="J7" s="6">
        <f>243044.84+4.51</f>
        <v>243049.35</v>
      </c>
    </row>
    <row r="8" spans="1:10" ht="15" hidden="1">
      <c r="A8" s="59"/>
      <c r="B8" s="58">
        <v>212</v>
      </c>
      <c r="C8" s="58">
        <v>212000</v>
      </c>
      <c r="D8" s="9" t="s">
        <v>2</v>
      </c>
      <c r="E8" s="8"/>
      <c r="F8" s="10">
        <f>G8+H8+I8+J8</f>
        <v>0</v>
      </c>
      <c r="G8" s="6">
        <f>G9+G10</f>
        <v>0</v>
      </c>
      <c r="H8" s="6">
        <f>H9+H10</f>
        <v>0</v>
      </c>
      <c r="I8" s="6">
        <f>I9+I10</f>
        <v>0</v>
      </c>
      <c r="J8" s="6">
        <f>J9+J10</f>
        <v>0</v>
      </c>
    </row>
    <row r="9" spans="1:10" ht="41.25" customHeight="1" hidden="1">
      <c r="A9" s="59"/>
      <c r="B9" s="64"/>
      <c r="C9" s="64"/>
      <c r="D9" s="38" t="s">
        <v>41</v>
      </c>
      <c r="E9" s="35" t="s">
        <v>22</v>
      </c>
      <c r="F9" s="6">
        <f>G9+H9+I9+J9</f>
        <v>0</v>
      </c>
      <c r="G9" s="2"/>
      <c r="H9" s="2"/>
      <c r="I9" s="2"/>
      <c r="J9" s="2"/>
    </row>
    <row r="10" spans="1:10" ht="32.25" customHeight="1" hidden="1">
      <c r="A10" s="59"/>
      <c r="B10" s="64"/>
      <c r="C10" s="64"/>
      <c r="D10" s="38" t="s">
        <v>42</v>
      </c>
      <c r="E10" s="35" t="s">
        <v>22</v>
      </c>
      <c r="F10" s="6">
        <f>G10+H10+I10+J10</f>
        <v>0</v>
      </c>
      <c r="G10" s="2"/>
      <c r="H10" s="2"/>
      <c r="I10" s="2"/>
      <c r="J10" s="2"/>
    </row>
    <row r="11" spans="1:10" ht="39.75" customHeight="1">
      <c r="A11" s="60"/>
      <c r="B11" s="36">
        <v>213</v>
      </c>
      <c r="C11" s="36">
        <v>213000</v>
      </c>
      <c r="D11" s="9" t="s">
        <v>21</v>
      </c>
      <c r="E11" s="8"/>
      <c r="F11" s="10">
        <f>316211.89-0.18</f>
        <v>316211.71</v>
      </c>
      <c r="G11" s="47">
        <v>73398</v>
      </c>
      <c r="H11" s="47">
        <v>73398</v>
      </c>
      <c r="I11" s="47">
        <v>73398</v>
      </c>
      <c r="J11" s="47">
        <v>73398</v>
      </c>
    </row>
    <row r="12" spans="1:10" ht="37.5" customHeight="1">
      <c r="A12" s="65">
        <v>220</v>
      </c>
      <c r="B12" s="66" t="s">
        <v>3</v>
      </c>
      <c r="C12" s="67"/>
      <c r="D12" s="67"/>
      <c r="E12" s="68"/>
      <c r="F12" s="68"/>
      <c r="G12" s="68"/>
      <c r="H12" s="68"/>
      <c r="I12" s="68"/>
      <c r="J12" s="69"/>
    </row>
    <row r="13" spans="1:10" s="13" customFormat="1" ht="15" hidden="1">
      <c r="A13" s="65"/>
      <c r="B13" s="65">
        <v>221</v>
      </c>
      <c r="C13" s="58">
        <v>221000</v>
      </c>
      <c r="D13" s="11" t="s">
        <v>4</v>
      </c>
      <c r="E13" s="12"/>
      <c r="F13" s="10">
        <f>F14+F15</f>
        <v>0</v>
      </c>
      <c r="G13" s="10">
        <f>G14+G15</f>
        <v>0</v>
      </c>
      <c r="H13" s="10">
        <f>H14+H15</f>
        <v>0</v>
      </c>
      <c r="I13" s="10">
        <f>I14+I15</f>
        <v>0</v>
      </c>
      <c r="J13" s="10">
        <f>J14+J15</f>
        <v>0</v>
      </c>
    </row>
    <row r="14" spans="1:10" ht="57.75" customHeight="1" hidden="1">
      <c r="A14" s="65"/>
      <c r="B14" s="65"/>
      <c r="C14" s="64"/>
      <c r="D14" s="38" t="s">
        <v>5</v>
      </c>
      <c r="E14" s="35"/>
      <c r="F14" s="6"/>
      <c r="G14" s="2"/>
      <c r="H14" s="2"/>
      <c r="I14" s="2"/>
      <c r="J14" s="2"/>
    </row>
    <row r="15" spans="1:10" ht="57.75" customHeight="1" hidden="1">
      <c r="A15" s="65"/>
      <c r="B15" s="36"/>
      <c r="C15" s="70"/>
      <c r="D15" s="38" t="s">
        <v>43</v>
      </c>
      <c r="E15" s="35" t="s">
        <v>22</v>
      </c>
      <c r="F15" s="6"/>
      <c r="G15" s="2"/>
      <c r="H15" s="2"/>
      <c r="I15" s="2"/>
      <c r="J15" s="2"/>
    </row>
    <row r="16" spans="1:10" s="13" customFormat="1" ht="15" hidden="1">
      <c r="A16" s="65"/>
      <c r="B16" s="65">
        <v>222</v>
      </c>
      <c r="C16" s="65">
        <v>222000</v>
      </c>
      <c r="D16" s="11" t="s">
        <v>6</v>
      </c>
      <c r="E16" s="12"/>
      <c r="F16" s="10">
        <f>F17</f>
        <v>0</v>
      </c>
      <c r="G16" s="10">
        <f>G17</f>
        <v>0</v>
      </c>
      <c r="H16" s="10">
        <f>H17</f>
        <v>0</v>
      </c>
      <c r="I16" s="10">
        <f>I17</f>
        <v>0</v>
      </c>
      <c r="J16" s="10">
        <f>J17</f>
        <v>0</v>
      </c>
    </row>
    <row r="17" spans="1:10" ht="202.5" customHeight="1" hidden="1">
      <c r="A17" s="65"/>
      <c r="B17" s="65"/>
      <c r="C17" s="65"/>
      <c r="D17" s="38" t="s">
        <v>44</v>
      </c>
      <c r="E17" s="35" t="s">
        <v>22</v>
      </c>
      <c r="F17" s="6">
        <f aca="true" t="shared" si="0" ref="F17:F42">G17+H17+I17+J17</f>
        <v>0</v>
      </c>
      <c r="G17" s="2"/>
      <c r="H17" s="2"/>
      <c r="I17" s="2"/>
      <c r="J17" s="2"/>
    </row>
    <row r="18" spans="1:10" ht="38.25" customHeight="1" hidden="1">
      <c r="A18" s="65"/>
      <c r="B18" s="36">
        <v>224</v>
      </c>
      <c r="C18" s="34">
        <v>224</v>
      </c>
      <c r="D18" s="9" t="s">
        <v>45</v>
      </c>
      <c r="E18" s="8"/>
      <c r="F18" s="6">
        <f>F19</f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</row>
    <row r="19" spans="1:10" ht="55.5" customHeight="1" hidden="1">
      <c r="A19" s="65"/>
      <c r="B19" s="36">
        <v>224</v>
      </c>
      <c r="C19" s="34">
        <v>224</v>
      </c>
      <c r="D19" s="38" t="s">
        <v>46</v>
      </c>
      <c r="E19" s="35" t="s">
        <v>22</v>
      </c>
      <c r="F19" s="6">
        <f>G19+H19+I19+J19</f>
        <v>0</v>
      </c>
      <c r="G19" s="2"/>
      <c r="H19" s="2"/>
      <c r="I19" s="2"/>
      <c r="J19" s="2"/>
    </row>
    <row r="20" spans="1:10" s="13" customFormat="1" ht="28.5" customHeight="1">
      <c r="A20" s="65"/>
      <c r="B20" s="65">
        <v>225</v>
      </c>
      <c r="C20" s="58"/>
      <c r="D20" s="11" t="s">
        <v>7</v>
      </c>
      <c r="E20" s="12"/>
      <c r="F20" s="10">
        <f>F21+F22+F23+F24+F25+F26+F27</f>
        <v>7000</v>
      </c>
      <c r="G20" s="10">
        <f>G21+G22+G23+G24+G25+G26+G27</f>
        <v>7000</v>
      </c>
      <c r="H20" s="10">
        <f>H21+H22+H23+H24+H25+H26+H27</f>
        <v>0</v>
      </c>
      <c r="I20" s="10">
        <f>I21+I22+I23+I24+I25+I26+I27</f>
        <v>0</v>
      </c>
      <c r="J20" s="10">
        <f>J21+J22+J23+J24+J25+J26+J27</f>
        <v>0</v>
      </c>
    </row>
    <row r="21" spans="1:10" ht="63.75" customHeight="1" hidden="1">
      <c r="A21" s="65"/>
      <c r="B21" s="65"/>
      <c r="C21" s="71"/>
      <c r="D21" s="38" t="s">
        <v>47</v>
      </c>
      <c r="E21" s="35" t="s">
        <v>22</v>
      </c>
      <c r="F21" s="6">
        <f t="shared" si="0"/>
        <v>0</v>
      </c>
      <c r="G21" s="2"/>
      <c r="H21" s="2"/>
      <c r="I21" s="2"/>
      <c r="J21" s="2"/>
    </row>
    <row r="22" spans="1:10" ht="56.25" customHeight="1" hidden="1">
      <c r="A22" s="65"/>
      <c r="B22" s="65"/>
      <c r="C22" s="71"/>
      <c r="D22" s="38" t="s">
        <v>48</v>
      </c>
      <c r="E22" s="35" t="s">
        <v>22</v>
      </c>
      <c r="F22" s="6">
        <f t="shared" si="0"/>
        <v>0</v>
      </c>
      <c r="G22" s="2"/>
      <c r="H22" s="2"/>
      <c r="I22" s="2"/>
      <c r="J22" s="2"/>
    </row>
    <row r="23" spans="1:10" ht="78.75" customHeight="1" hidden="1">
      <c r="A23" s="65"/>
      <c r="B23" s="65"/>
      <c r="C23" s="71"/>
      <c r="D23" s="38" t="s">
        <v>49</v>
      </c>
      <c r="E23" s="35" t="s">
        <v>22</v>
      </c>
      <c r="F23" s="6">
        <f t="shared" si="0"/>
        <v>0</v>
      </c>
      <c r="G23" s="2"/>
      <c r="H23" s="2"/>
      <c r="I23" s="2"/>
      <c r="J23" s="2"/>
    </row>
    <row r="24" spans="1:10" ht="69.75" customHeight="1" hidden="1">
      <c r="A24" s="65"/>
      <c r="B24" s="65"/>
      <c r="C24" s="71"/>
      <c r="D24" s="38" t="s">
        <v>76</v>
      </c>
      <c r="E24" s="35" t="s">
        <v>22</v>
      </c>
      <c r="F24" s="6">
        <f t="shared" si="0"/>
        <v>0</v>
      </c>
      <c r="G24" s="2"/>
      <c r="H24" s="2"/>
      <c r="I24" s="2"/>
      <c r="J24" s="2"/>
    </row>
    <row r="25" spans="1:10" ht="63.75" customHeight="1">
      <c r="A25" s="65"/>
      <c r="B25" s="65"/>
      <c r="C25" s="71"/>
      <c r="D25" s="38" t="s">
        <v>51</v>
      </c>
      <c r="E25" s="35" t="s">
        <v>77</v>
      </c>
      <c r="F25" s="6">
        <f>G25+H25+I25+J25</f>
        <v>7000</v>
      </c>
      <c r="G25" s="2">
        <v>7000</v>
      </c>
      <c r="H25" s="2"/>
      <c r="I25" s="2"/>
      <c r="J25" s="2"/>
    </row>
    <row r="26" spans="1:10" ht="79.5" customHeight="1" hidden="1">
      <c r="A26" s="65"/>
      <c r="B26" s="65"/>
      <c r="C26" s="71"/>
      <c r="D26" s="38" t="s">
        <v>54</v>
      </c>
      <c r="E26" s="35" t="s">
        <v>22</v>
      </c>
      <c r="F26" s="6">
        <f t="shared" si="0"/>
        <v>0</v>
      </c>
      <c r="G26" s="2"/>
      <c r="H26" s="2"/>
      <c r="I26" s="2"/>
      <c r="J26" s="2"/>
    </row>
    <row r="27" spans="1:10" ht="59.25" customHeight="1" hidden="1">
      <c r="A27" s="65"/>
      <c r="B27" s="65"/>
      <c r="C27" s="70"/>
      <c r="D27" s="38" t="s">
        <v>52</v>
      </c>
      <c r="E27" s="35" t="s">
        <v>22</v>
      </c>
      <c r="F27" s="6">
        <f t="shared" si="0"/>
        <v>0</v>
      </c>
      <c r="G27" s="2"/>
      <c r="H27" s="2"/>
      <c r="I27" s="2"/>
      <c r="J27" s="2"/>
    </row>
    <row r="28" spans="1:10" s="15" customFormat="1" ht="15">
      <c r="A28" s="65"/>
      <c r="B28" s="65">
        <v>226</v>
      </c>
      <c r="C28" s="65">
        <v>226000</v>
      </c>
      <c r="D28" s="11" t="s">
        <v>8</v>
      </c>
      <c r="E28" s="12"/>
      <c r="F28" s="10">
        <f>F29+F30+F31+F32+F33+F34+F35+F36+F37+F38</f>
        <v>17675.75</v>
      </c>
      <c r="G28" s="10">
        <f>G29+G30+G31+G32+G33+G34+G35+G36+G37+G38</f>
        <v>9237.46</v>
      </c>
      <c r="H28" s="10">
        <f>H29+H30+H31+H32+H33+H34+H35+H36+H37+H38</f>
        <v>8438.29</v>
      </c>
      <c r="I28" s="10">
        <f>I29+I30+I31+I32+I33+I34+I35+I36+I37+I38</f>
        <v>0</v>
      </c>
      <c r="J28" s="10">
        <f>J29+J30+J31+J32+J33+J34+J35+J36+J37+J38</f>
        <v>0</v>
      </c>
    </row>
    <row r="29" spans="1:10" ht="63" customHeight="1" hidden="1">
      <c r="A29" s="65"/>
      <c r="B29" s="65"/>
      <c r="C29" s="65"/>
      <c r="D29" s="38" t="s">
        <v>53</v>
      </c>
      <c r="E29" s="35" t="s">
        <v>22</v>
      </c>
      <c r="F29" s="6">
        <f t="shared" si="0"/>
        <v>0</v>
      </c>
      <c r="G29" s="2"/>
      <c r="H29" s="2"/>
      <c r="I29" s="2"/>
      <c r="J29" s="2"/>
    </row>
    <row r="30" spans="1:10" ht="45" customHeight="1" hidden="1">
      <c r="A30" s="65"/>
      <c r="B30" s="65"/>
      <c r="C30" s="65"/>
      <c r="D30" s="38" t="s">
        <v>55</v>
      </c>
      <c r="E30" s="35" t="s">
        <v>22</v>
      </c>
      <c r="F30" s="6">
        <f t="shared" si="0"/>
        <v>0</v>
      </c>
      <c r="G30" s="2"/>
      <c r="H30" s="2"/>
      <c r="I30" s="2"/>
      <c r="J30" s="2"/>
    </row>
    <row r="31" spans="1:10" ht="39" customHeight="1">
      <c r="A31" s="65"/>
      <c r="B31" s="65"/>
      <c r="C31" s="65"/>
      <c r="D31" s="38" t="s">
        <v>56</v>
      </c>
      <c r="E31" s="44" t="s">
        <v>86</v>
      </c>
      <c r="F31" s="6">
        <f>G31+H31+I31+J31</f>
        <v>8438.29</v>
      </c>
      <c r="G31" s="2"/>
      <c r="H31">
        <v>8438.29</v>
      </c>
      <c r="I31" s="2"/>
      <c r="J31" s="2"/>
    </row>
    <row r="32" spans="1:10" ht="66.75" customHeight="1" hidden="1">
      <c r="A32" s="65"/>
      <c r="B32" s="65"/>
      <c r="C32" s="65"/>
      <c r="D32" s="38" t="s">
        <v>57</v>
      </c>
      <c r="E32" s="35" t="s">
        <v>22</v>
      </c>
      <c r="F32" s="6">
        <f t="shared" si="0"/>
        <v>0</v>
      </c>
      <c r="G32" s="2"/>
      <c r="H32" s="2"/>
      <c r="I32" s="2"/>
      <c r="J32" s="2"/>
    </row>
    <row r="33" spans="1:10" ht="50.25" customHeight="1">
      <c r="A33" s="65"/>
      <c r="B33" s="65"/>
      <c r="C33" s="65"/>
      <c r="D33" s="38" t="s">
        <v>58</v>
      </c>
      <c r="E33" s="35"/>
      <c r="F33" s="6">
        <f>G33+H33+I33+J33</f>
        <v>9237.46</v>
      </c>
      <c r="G33" s="46">
        <v>9237.46</v>
      </c>
      <c r="H33" s="46"/>
      <c r="I33" s="2"/>
      <c r="J33" s="2"/>
    </row>
    <row r="34" spans="1:10" ht="50.25" customHeight="1" hidden="1">
      <c r="A34" s="65"/>
      <c r="B34" s="65"/>
      <c r="C34" s="65"/>
      <c r="D34" s="38" t="s">
        <v>59</v>
      </c>
      <c r="E34" s="35"/>
      <c r="F34" s="6">
        <f t="shared" si="0"/>
        <v>0</v>
      </c>
      <c r="G34" s="2"/>
      <c r="H34" s="2"/>
      <c r="I34" s="2"/>
      <c r="J34" s="2"/>
    </row>
    <row r="35" spans="1:10" ht="50.25" customHeight="1" hidden="1">
      <c r="A35" s="65"/>
      <c r="B35" s="65"/>
      <c r="C35" s="65"/>
      <c r="D35" s="38" t="s">
        <v>60</v>
      </c>
      <c r="E35" s="35" t="s">
        <v>22</v>
      </c>
      <c r="F35" s="6">
        <f t="shared" si="0"/>
        <v>0</v>
      </c>
      <c r="G35" s="2"/>
      <c r="H35" s="2"/>
      <c r="I35" s="2"/>
      <c r="J35" s="2"/>
    </row>
    <row r="36" spans="1:10" ht="50.25" customHeight="1" hidden="1">
      <c r="A36" s="65"/>
      <c r="B36" s="65"/>
      <c r="C36" s="65"/>
      <c r="D36" s="38" t="s">
        <v>61</v>
      </c>
      <c r="E36" s="35" t="s">
        <v>22</v>
      </c>
      <c r="F36" s="6">
        <f t="shared" si="0"/>
        <v>0</v>
      </c>
      <c r="G36" s="2"/>
      <c r="H36" s="2"/>
      <c r="I36" s="2"/>
      <c r="J36" s="2"/>
    </row>
    <row r="37" spans="1:10" ht="50.25" customHeight="1" hidden="1">
      <c r="A37" s="65"/>
      <c r="B37" s="65"/>
      <c r="C37" s="65"/>
      <c r="D37" s="38" t="s">
        <v>63</v>
      </c>
      <c r="E37" s="35" t="s">
        <v>22</v>
      </c>
      <c r="F37" s="6">
        <f t="shared" si="0"/>
        <v>0</v>
      </c>
      <c r="G37" s="2"/>
      <c r="H37" s="2"/>
      <c r="I37" s="2"/>
      <c r="J37" s="2"/>
    </row>
    <row r="38" spans="1:10" ht="121.5" customHeight="1" hidden="1">
      <c r="A38" s="65"/>
      <c r="B38" s="65"/>
      <c r="C38" s="65"/>
      <c r="D38" s="38" t="s">
        <v>62</v>
      </c>
      <c r="E38" s="35" t="s">
        <v>22</v>
      </c>
      <c r="F38" s="6">
        <f t="shared" si="0"/>
        <v>0</v>
      </c>
      <c r="G38" s="2"/>
      <c r="H38" s="2"/>
      <c r="I38" s="2"/>
      <c r="J38" s="2"/>
    </row>
    <row r="39" spans="1:10" s="13" customFormat="1" ht="37.5" customHeight="1" hidden="1">
      <c r="A39" s="72"/>
      <c r="B39" s="58" t="s">
        <v>10</v>
      </c>
      <c r="C39" s="58">
        <v>290000</v>
      </c>
      <c r="D39" s="11" t="s">
        <v>9</v>
      </c>
      <c r="E39" s="12"/>
      <c r="F39" s="10">
        <f>F40+F42+F41</f>
        <v>0</v>
      </c>
      <c r="G39" s="10">
        <f>G40+G41+G42</f>
        <v>0</v>
      </c>
      <c r="H39" s="10">
        <f>H40+H41+H42</f>
        <v>0</v>
      </c>
      <c r="I39" s="10">
        <f>I40+I41+I42</f>
        <v>0</v>
      </c>
      <c r="J39" s="10">
        <f>J40+J41+J42</f>
        <v>0</v>
      </c>
    </row>
    <row r="40" spans="1:10" ht="35.25" customHeight="1" hidden="1">
      <c r="A40" s="72"/>
      <c r="B40" s="73"/>
      <c r="C40" s="73"/>
      <c r="D40" s="38" t="s">
        <v>11</v>
      </c>
      <c r="E40" s="35"/>
      <c r="F40" s="6">
        <f t="shared" si="0"/>
        <v>0</v>
      </c>
      <c r="G40" s="2"/>
      <c r="H40" s="2"/>
      <c r="I40" s="2"/>
      <c r="J40" s="2"/>
    </row>
    <row r="41" spans="1:10" ht="50.25" customHeight="1" hidden="1">
      <c r="A41" s="72"/>
      <c r="B41" s="73"/>
      <c r="C41" s="73"/>
      <c r="D41" s="38" t="s">
        <v>65</v>
      </c>
      <c r="E41" s="35"/>
      <c r="F41" s="6">
        <f t="shared" si="0"/>
        <v>0</v>
      </c>
      <c r="G41" s="2"/>
      <c r="H41" s="2"/>
      <c r="I41" s="2"/>
      <c r="J41" s="2"/>
    </row>
    <row r="42" spans="1:10" ht="41.25" customHeight="1" hidden="1">
      <c r="A42" s="72"/>
      <c r="B42" s="73"/>
      <c r="C42" s="73"/>
      <c r="D42" s="38" t="s">
        <v>64</v>
      </c>
      <c r="E42" s="35"/>
      <c r="F42" s="6">
        <f t="shared" si="0"/>
        <v>0</v>
      </c>
      <c r="G42" s="2"/>
      <c r="H42" s="2"/>
      <c r="I42" s="2"/>
      <c r="J42" s="2"/>
    </row>
    <row r="43" spans="1:10" ht="28.5" customHeight="1">
      <c r="A43" s="58">
        <v>300</v>
      </c>
      <c r="B43" s="74" t="s">
        <v>12</v>
      </c>
      <c r="C43" s="74"/>
      <c r="D43" s="74"/>
      <c r="E43" s="35"/>
      <c r="F43" s="6"/>
      <c r="G43" s="2"/>
      <c r="H43" s="2"/>
      <c r="I43" s="2"/>
      <c r="J43" s="2"/>
    </row>
    <row r="44" spans="1:10" s="15" customFormat="1" ht="29.25" customHeight="1" hidden="1">
      <c r="A44" s="64"/>
      <c r="B44" s="65">
        <v>310</v>
      </c>
      <c r="C44" s="17"/>
      <c r="D44" s="11" t="s">
        <v>13</v>
      </c>
      <c r="E44" s="12"/>
      <c r="F44" s="10">
        <f>F45+F46+F47+F48+F49+F50+F51</f>
        <v>0</v>
      </c>
      <c r="G44" s="10">
        <f>G45+G46+G47+G48+G49+G50+G51</f>
        <v>0</v>
      </c>
      <c r="H44" s="10">
        <f>H45+H46+H47+H48+H49+H50+H51</f>
        <v>0</v>
      </c>
      <c r="I44" s="10">
        <f>I45+I46+I47+I48+I49+I50+I51</f>
        <v>0</v>
      </c>
      <c r="J44" s="10">
        <f>J45+J46+J47+J48+J49+J50+J51</f>
        <v>0</v>
      </c>
    </row>
    <row r="45" spans="1:10" ht="86.25" customHeight="1" hidden="1">
      <c r="A45" s="64"/>
      <c r="B45" s="65"/>
      <c r="C45" s="36">
        <v>310000</v>
      </c>
      <c r="D45" s="38" t="s">
        <v>14</v>
      </c>
      <c r="E45" s="35"/>
      <c r="F45" s="6"/>
      <c r="G45" s="2"/>
      <c r="H45" s="6"/>
      <c r="I45" s="2"/>
      <c r="J45" s="2"/>
    </row>
    <row r="46" spans="1:10" ht="43.5" customHeight="1" hidden="1">
      <c r="A46" s="64"/>
      <c r="B46" s="65"/>
      <c r="C46" s="36">
        <v>310000</v>
      </c>
      <c r="D46" s="38" t="s">
        <v>66</v>
      </c>
      <c r="E46" s="35"/>
      <c r="F46" s="6">
        <f aca="true" t="shared" si="1" ref="F46:F61">G46+H46+I46+J46</f>
        <v>0</v>
      </c>
      <c r="G46" s="2"/>
      <c r="H46" s="2"/>
      <c r="I46" s="2"/>
      <c r="J46" s="2"/>
    </row>
    <row r="47" spans="1:10" ht="49.5" customHeight="1" hidden="1">
      <c r="A47" s="64"/>
      <c r="B47" s="65"/>
      <c r="C47" s="36">
        <v>310000</v>
      </c>
      <c r="D47" s="38" t="s">
        <v>15</v>
      </c>
      <c r="E47" s="35"/>
      <c r="F47" s="6">
        <f t="shared" si="1"/>
        <v>0</v>
      </c>
      <c r="G47" s="2"/>
      <c r="H47" s="2"/>
      <c r="I47" s="2"/>
      <c r="J47" s="2"/>
    </row>
    <row r="48" spans="1:10" ht="66.75" customHeight="1" hidden="1">
      <c r="A48" s="64"/>
      <c r="B48" s="65"/>
      <c r="C48" s="36">
        <v>310000</v>
      </c>
      <c r="D48" s="38" t="s">
        <v>67</v>
      </c>
      <c r="E48" s="35"/>
      <c r="F48" s="6">
        <f t="shared" si="1"/>
        <v>0</v>
      </c>
      <c r="G48" s="2"/>
      <c r="H48" s="2"/>
      <c r="I48" s="2"/>
      <c r="J48" s="2"/>
    </row>
    <row r="49" spans="1:10" ht="51.75" customHeight="1" hidden="1">
      <c r="A49" s="64"/>
      <c r="B49" s="65"/>
      <c r="C49" s="36">
        <v>310000</v>
      </c>
      <c r="D49" s="38" t="s">
        <v>68</v>
      </c>
      <c r="E49" s="35"/>
      <c r="F49" s="6"/>
      <c r="G49" s="2"/>
      <c r="H49" s="2"/>
      <c r="I49" s="2"/>
      <c r="J49" s="2"/>
    </row>
    <row r="50" spans="1:10" ht="59.25" customHeight="1" hidden="1">
      <c r="A50" s="64"/>
      <c r="B50" s="65"/>
      <c r="C50" s="36">
        <v>310000</v>
      </c>
      <c r="D50" s="38" t="s">
        <v>81</v>
      </c>
      <c r="E50" s="35"/>
      <c r="F50" s="6">
        <f t="shared" si="1"/>
        <v>0</v>
      </c>
      <c r="G50" s="2"/>
      <c r="H50" s="2"/>
      <c r="I50" s="2"/>
      <c r="J50" s="2"/>
    </row>
    <row r="51" spans="1:10" ht="15" hidden="1">
      <c r="A51" s="64"/>
      <c r="B51" s="65"/>
      <c r="C51" s="36">
        <v>310000</v>
      </c>
      <c r="D51" s="38" t="s">
        <v>31</v>
      </c>
      <c r="E51" s="35"/>
      <c r="F51" s="6">
        <f t="shared" si="1"/>
        <v>0</v>
      </c>
      <c r="G51" s="2"/>
      <c r="H51" s="2"/>
      <c r="I51" s="2"/>
      <c r="J51" s="2"/>
    </row>
    <row r="52" spans="1:10" s="14" customFormat="1" ht="85.5" customHeight="1" hidden="1">
      <c r="A52" s="64"/>
      <c r="B52" s="58">
        <v>340</v>
      </c>
      <c r="C52" s="16"/>
      <c r="D52" s="9" t="s">
        <v>17</v>
      </c>
      <c r="E52" s="8"/>
      <c r="F52" s="6">
        <f>F53+F54+F55+F56+F57+F58+F59+F60+F61</f>
        <v>0</v>
      </c>
      <c r="G52" s="6">
        <f>G53+G54+G55+G56+G57+G58+G59+G60+G61</f>
        <v>0</v>
      </c>
      <c r="H52" s="6">
        <f>H53+H54+H55+H56+H57+H58+H59+H60+H61</f>
        <v>0</v>
      </c>
      <c r="I52" s="6">
        <f>I53+I54+I55+I56+I57+I58+I59+I60+I61</f>
        <v>0</v>
      </c>
      <c r="J52" s="6">
        <f>J53+J54+J55+J56+J57+J58+J59+J60+J61</f>
        <v>0</v>
      </c>
    </row>
    <row r="53" spans="1:10" ht="85.5" customHeight="1" hidden="1">
      <c r="A53" s="64"/>
      <c r="B53" s="64"/>
      <c r="C53" s="58"/>
      <c r="D53" s="22" t="s">
        <v>69</v>
      </c>
      <c r="E53" s="35"/>
      <c r="F53" s="6">
        <f t="shared" si="1"/>
        <v>0</v>
      </c>
      <c r="G53" s="2"/>
      <c r="H53" s="2"/>
      <c r="I53" s="2"/>
      <c r="J53" s="2"/>
    </row>
    <row r="54" spans="1:10" ht="50.25" customHeight="1" hidden="1">
      <c r="A54" s="64"/>
      <c r="B54" s="64"/>
      <c r="C54" s="71"/>
      <c r="D54" s="22" t="s">
        <v>32</v>
      </c>
      <c r="E54" s="35"/>
      <c r="F54" s="6">
        <f t="shared" si="1"/>
        <v>0</v>
      </c>
      <c r="G54" s="2"/>
      <c r="H54" s="2"/>
      <c r="I54" s="2"/>
      <c r="J54" s="2"/>
    </row>
    <row r="55" spans="1:10" ht="33" customHeight="1" hidden="1">
      <c r="A55" s="64"/>
      <c r="B55" s="64"/>
      <c r="C55" s="71"/>
      <c r="D55" s="22" t="s">
        <v>33</v>
      </c>
      <c r="E55" s="35"/>
      <c r="F55" s="6">
        <f t="shared" si="1"/>
        <v>0</v>
      </c>
      <c r="G55" s="2"/>
      <c r="H55" s="2"/>
      <c r="I55" s="2"/>
      <c r="J55" s="2"/>
    </row>
    <row r="56" spans="1:10" ht="66.75" customHeight="1" hidden="1">
      <c r="A56" s="64"/>
      <c r="B56" s="64"/>
      <c r="C56" s="71"/>
      <c r="D56" s="22" t="s">
        <v>38</v>
      </c>
      <c r="E56" s="35"/>
      <c r="F56" s="6">
        <f t="shared" si="1"/>
        <v>0</v>
      </c>
      <c r="G56" s="2"/>
      <c r="H56" s="2"/>
      <c r="I56" s="2"/>
      <c r="J56" s="2"/>
    </row>
    <row r="57" spans="1:10" ht="66.75" customHeight="1" hidden="1">
      <c r="A57" s="64"/>
      <c r="B57" s="64"/>
      <c r="C57" s="71"/>
      <c r="D57" s="22" t="s">
        <v>34</v>
      </c>
      <c r="E57" s="35"/>
      <c r="F57" s="6">
        <f t="shared" si="1"/>
        <v>0</v>
      </c>
      <c r="G57" s="2"/>
      <c r="H57" s="2"/>
      <c r="I57" s="2"/>
      <c r="J57" s="2"/>
    </row>
    <row r="58" spans="1:10" ht="65.25" customHeight="1" hidden="1">
      <c r="A58" s="64"/>
      <c r="B58" s="64"/>
      <c r="C58" s="71"/>
      <c r="D58" s="23" t="s">
        <v>35</v>
      </c>
      <c r="E58" s="35"/>
      <c r="F58" s="6">
        <f t="shared" si="1"/>
        <v>0</v>
      </c>
      <c r="G58" s="2"/>
      <c r="H58" s="2"/>
      <c r="I58" s="2"/>
      <c r="J58" s="2"/>
    </row>
    <row r="59" spans="1:10" ht="63.75" customHeight="1" hidden="1">
      <c r="A59" s="64"/>
      <c r="B59" s="64"/>
      <c r="C59" s="71"/>
      <c r="D59" s="22" t="s">
        <v>36</v>
      </c>
      <c r="E59" s="35"/>
      <c r="F59" s="6">
        <f t="shared" si="1"/>
        <v>0</v>
      </c>
      <c r="G59" s="2"/>
      <c r="H59" s="2"/>
      <c r="I59" s="2"/>
      <c r="J59" s="2"/>
    </row>
    <row r="60" spans="1:10" ht="69" customHeight="1" hidden="1">
      <c r="A60" s="64"/>
      <c r="B60" s="64"/>
      <c r="C60" s="71"/>
      <c r="D60" s="22" t="s">
        <v>37</v>
      </c>
      <c r="E60" s="35"/>
      <c r="F60" s="6">
        <f t="shared" si="1"/>
        <v>0</v>
      </c>
      <c r="G60" s="2"/>
      <c r="H60" s="2"/>
      <c r="I60" s="2"/>
      <c r="J60" s="2"/>
    </row>
    <row r="61" spans="1:10" ht="15" hidden="1">
      <c r="A61" s="64"/>
      <c r="B61" s="64"/>
      <c r="C61" s="71"/>
      <c r="D61" s="22" t="s">
        <v>18</v>
      </c>
      <c r="E61" s="35"/>
      <c r="F61" s="6">
        <f t="shared" si="1"/>
        <v>0</v>
      </c>
      <c r="G61" s="2"/>
      <c r="H61" s="2"/>
      <c r="I61" s="2"/>
      <c r="J61" s="2"/>
    </row>
    <row r="62" spans="1:10" ht="15">
      <c r="A62" s="75" t="s">
        <v>19</v>
      </c>
      <c r="B62" s="76"/>
      <c r="C62" s="76"/>
      <c r="D62" s="76"/>
      <c r="E62" s="63"/>
      <c r="F62" s="6">
        <f>F7+F8+F11+F13+F16+F20+F28+F39+F44+F52</f>
        <v>1387946.1</v>
      </c>
      <c r="G62" s="2">
        <f>G7+G8+G11+G13+G16+G20+G28+G39+G44+G52</f>
        <v>332678.46</v>
      </c>
      <c r="H62" s="2">
        <f>H7+H8+H11+H13+H16+H20+H28+H39+H44+H52</f>
        <v>324879.29</v>
      </c>
      <c r="I62" s="2">
        <f>I7+I8+I11+I13+I16+I20+I28+I39+I44+I52</f>
        <v>316441</v>
      </c>
      <c r="J62" s="2">
        <f>J7+J8+J11+J13+J16+J20+J28+J39+J44+J52</f>
        <v>316447.35</v>
      </c>
    </row>
    <row r="64" spans="1:5" ht="15">
      <c r="A64" t="s">
        <v>70</v>
      </c>
      <c r="E64" t="s">
        <v>71</v>
      </c>
    </row>
    <row r="65" s="21" customFormat="1" ht="15">
      <c r="F65" s="26"/>
    </row>
    <row r="67" spans="1:5" ht="15">
      <c r="A67" t="s">
        <v>29</v>
      </c>
      <c r="E67" t="s">
        <v>30</v>
      </c>
    </row>
  </sheetData>
  <sheetProtection/>
  <mergeCells count="32">
    <mergeCell ref="A1:J2"/>
    <mergeCell ref="A4:A5"/>
    <mergeCell ref="B4:D5"/>
    <mergeCell ref="E4:E5"/>
    <mergeCell ref="F4:F5"/>
    <mergeCell ref="G4:G5"/>
    <mergeCell ref="H4:H5"/>
    <mergeCell ref="I4:I5"/>
    <mergeCell ref="J4:J5"/>
    <mergeCell ref="A6:A11"/>
    <mergeCell ref="B6:J6"/>
    <mergeCell ref="B8:B10"/>
    <mergeCell ref="C8:C10"/>
    <mergeCell ref="A12:A38"/>
    <mergeCell ref="B12:J12"/>
    <mergeCell ref="B13:B14"/>
    <mergeCell ref="C13:C15"/>
    <mergeCell ref="B16:B17"/>
    <mergeCell ref="C16:C17"/>
    <mergeCell ref="B20:B27"/>
    <mergeCell ref="C20:C27"/>
    <mergeCell ref="B28:B38"/>
    <mergeCell ref="C28:C38"/>
    <mergeCell ref="A39:A42"/>
    <mergeCell ref="B39:B42"/>
    <mergeCell ref="C39:C42"/>
    <mergeCell ref="A43:A61"/>
    <mergeCell ref="B43:D43"/>
    <mergeCell ref="B44:B51"/>
    <mergeCell ref="B52:B61"/>
    <mergeCell ref="C53:C61"/>
    <mergeCell ref="A62:E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2016-02-10T08:46:46Z</dcterms:modified>
  <cp:category/>
  <cp:version/>
  <cp:contentType/>
  <cp:contentStatus/>
</cp:coreProperties>
</file>